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2"/>
  </bookViews>
  <sheets>
    <sheet name="Черем" sheetId="1" r:id="rId1"/>
    <sheet name="Трифонов" sheetId="2" r:id="rId2"/>
    <sheet name="р.п.Пышма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<sst xmlns="http://schemas.openxmlformats.org/spreadsheetml/2006/main" count="1179" uniqueCount="190">
  <si>
    <t>Итого:</t>
  </si>
  <si>
    <t>п.Ключевской</t>
  </si>
  <si>
    <t>п.Первомайский</t>
  </si>
  <si>
    <t>с.Юрмытское</t>
  </si>
  <si>
    <t>д.Родина</t>
  </si>
  <si>
    <t>с.Четкарино</t>
  </si>
  <si>
    <t>д.Комарова</t>
  </si>
  <si>
    <t>р.п.Пышма</t>
  </si>
  <si>
    <t>№ п\п</t>
  </si>
  <si>
    <t xml:space="preserve">Адрес местонахождения объекта                            </t>
  </si>
  <si>
    <t>№ дома</t>
  </si>
  <si>
    <t>Общая площадь измененная, м2</t>
  </si>
  <si>
    <t>Общая площадь жилых помещений, м2</t>
  </si>
  <si>
    <t>Общая площадь нежилых помещений не явл.общим имуществом, м2</t>
  </si>
  <si>
    <t>Общая площадь нежилых помещений общего пользования, м2</t>
  </si>
  <si>
    <t>Общая площадь дома, м2</t>
  </si>
  <si>
    <t>Площадь подвала, м2</t>
  </si>
  <si>
    <t>Договор управления</t>
  </si>
  <si>
    <t>р.п. Пышма</t>
  </si>
  <si>
    <t xml:space="preserve"> ул. 1 Мая</t>
  </si>
  <si>
    <t>договор № 38/11 от 10.06.11г</t>
  </si>
  <si>
    <t>пер. Больничный</t>
  </si>
  <si>
    <t>договор № 40/11 от 10.06.11г</t>
  </si>
  <si>
    <t>пер. Комарова</t>
  </si>
  <si>
    <t>договор № 28/11 от 10.06.11г</t>
  </si>
  <si>
    <t>пер. Речной</t>
  </si>
  <si>
    <t>договор № 39/11 от 10.06.11г</t>
  </si>
  <si>
    <t>ул. Заводская</t>
  </si>
  <si>
    <t>3-а</t>
  </si>
  <si>
    <t>3-б</t>
  </si>
  <si>
    <t xml:space="preserve">    5-а</t>
  </si>
  <si>
    <t>11а</t>
  </si>
  <si>
    <t xml:space="preserve">   13-а</t>
  </si>
  <si>
    <t xml:space="preserve"> ул. Кирова</t>
  </si>
  <si>
    <t>ул. Кирова</t>
  </si>
  <si>
    <t>62б</t>
  </si>
  <si>
    <t>договор № 36/11 от 10.06.11г</t>
  </si>
  <si>
    <t>ул. Комарова</t>
  </si>
  <si>
    <t>ул. Комсомольская</t>
  </si>
  <si>
    <t>1-а</t>
  </si>
  <si>
    <t>ул. Куйбышева</t>
  </si>
  <si>
    <t>договор № 1 от 01.04.12г</t>
  </si>
  <si>
    <t xml:space="preserve">ул. Куйбышева </t>
  </si>
  <si>
    <t>договор № 37/11 от 10.06.11г</t>
  </si>
  <si>
    <t xml:space="preserve">Куйбышева </t>
  </si>
  <si>
    <t>Куйбышева</t>
  </si>
  <si>
    <t>Кузнецова</t>
  </si>
  <si>
    <t>Кр.путиловцев</t>
  </si>
  <si>
    <t>Микрорайон</t>
  </si>
  <si>
    <t>ул. Ленина</t>
  </si>
  <si>
    <t>219а</t>
  </si>
  <si>
    <t>ул. Первомайская</t>
  </si>
  <si>
    <t>ул. С. Лазо</t>
  </si>
  <si>
    <t>5а</t>
  </si>
  <si>
    <t>ул. Строителей</t>
  </si>
  <si>
    <t>5-а</t>
  </si>
  <si>
    <t>ул. Тюменская</t>
  </si>
  <si>
    <t xml:space="preserve">ул.Заводская </t>
  </si>
  <si>
    <t>18А</t>
  </si>
  <si>
    <t>Заводская</t>
  </si>
  <si>
    <t>10А</t>
  </si>
  <si>
    <t>ул.Кирова</t>
  </si>
  <si>
    <t>43</t>
  </si>
  <si>
    <t>договор № 24 от 01.04.12г</t>
  </si>
  <si>
    <t>пер.Школьный</t>
  </si>
  <si>
    <t>15б</t>
  </si>
  <si>
    <t>Строителей 5б</t>
  </si>
  <si>
    <t>62а</t>
  </si>
  <si>
    <t>договор № 28 от 10.12.12г</t>
  </si>
  <si>
    <t>41</t>
  </si>
  <si>
    <t>договор № 26 от 10.12.12г</t>
  </si>
  <si>
    <t>д.Медведева</t>
  </si>
  <si>
    <t>д.Устьянка</t>
  </si>
  <si>
    <t>д.Катарач</t>
  </si>
  <si>
    <t>с.Пульниково</t>
  </si>
  <si>
    <t>д.Заречная</t>
  </si>
  <si>
    <t>д. Чупино</t>
  </si>
  <si>
    <t>д.Савино</t>
  </si>
  <si>
    <t>МУП ЖКХ "Трифоновское"</t>
  </si>
  <si>
    <t>Нормы потребления ХВС</t>
  </si>
  <si>
    <t>№ п/п</t>
  </si>
  <si>
    <t>договор № 29/11 от 10.06.11г</t>
  </si>
  <si>
    <t>кв.9=58,6</t>
  </si>
  <si>
    <t>договор № 12 от 01.04.12г</t>
  </si>
  <si>
    <t>с.Печеркино</t>
  </si>
  <si>
    <t>договор № 13 от 01.04.12г</t>
  </si>
  <si>
    <t>ТСЖ "Печеркинское"</t>
  </si>
  <si>
    <t>д.Юдина</t>
  </si>
  <si>
    <t>договор № 14 от 01.04.12г</t>
  </si>
  <si>
    <t>договор № 33 от 10.12.12г</t>
  </si>
  <si>
    <t>с.Трифоново</t>
  </si>
  <si>
    <t>ул. Гагарина, д. 1</t>
  </si>
  <si>
    <t>договор № 41/11 от 10.06.11г</t>
  </si>
  <si>
    <t>ул. Гагарина, д. 2</t>
  </si>
  <si>
    <t>ул. Гагарина, д. 3</t>
  </si>
  <si>
    <t>ул. Гагарина, д. 4</t>
  </si>
  <si>
    <t>ул. Энергостроителей, д. 12</t>
  </si>
  <si>
    <t>2,3=84,7</t>
  </si>
  <si>
    <t>ул. Набережная, д. 18 кв. 2</t>
  </si>
  <si>
    <t>пер. Набережный, д. 2 кв. 2</t>
  </si>
  <si>
    <t>Ленина, 42/2</t>
  </si>
  <si>
    <t>договор № 15 от 01.04.12г</t>
  </si>
  <si>
    <t>ул. Ленина, д. 59</t>
  </si>
  <si>
    <t>ул. Ленина, д. 95</t>
  </si>
  <si>
    <t>Ленина, 111</t>
  </si>
  <si>
    <t>ул. Специалистов, д. 3</t>
  </si>
  <si>
    <t>ул. Специалистов, д. 22</t>
  </si>
  <si>
    <t>ул. Северная, д. 2</t>
  </si>
  <si>
    <t>ул. Северная, д. 9</t>
  </si>
  <si>
    <t>ул. Северная, д. 3</t>
  </si>
  <si>
    <t>ул. Куйбышева, д. 47</t>
  </si>
  <si>
    <t>ул. Куйбышева, д. 9</t>
  </si>
  <si>
    <t>ул. Куйбышева, д. 44 кв. 2</t>
  </si>
  <si>
    <t>ул. Куйбышева, д. 2 3</t>
  </si>
  <si>
    <t>ул. Восточная, д. 1 кв. 2</t>
  </si>
  <si>
    <t>ул. Ворошилова, д. 31</t>
  </si>
  <si>
    <t>Центральная, 45</t>
  </si>
  <si>
    <t>Центральная, 38</t>
  </si>
  <si>
    <t>Центральная, 20/1</t>
  </si>
  <si>
    <t>Центральная, 13/2</t>
  </si>
  <si>
    <t>Центральная, 7</t>
  </si>
  <si>
    <t>Центральная,37/2</t>
  </si>
  <si>
    <t>ул. Первомайская, д. 21</t>
  </si>
  <si>
    <t>договор № 35/11 от 10.06.11г</t>
  </si>
  <si>
    <t>ул. Первомайская, д. 27</t>
  </si>
  <si>
    <t>ул. Первомайская, д. 32</t>
  </si>
  <si>
    <t>ул. Первомайская, д. 75</t>
  </si>
  <si>
    <t>Первомайская, 97а</t>
  </si>
  <si>
    <t>договор № 18 от 01.04.12г</t>
  </si>
  <si>
    <t>ул. Тополевая, д. 4</t>
  </si>
  <si>
    <t>пер. Школьный, д. 1</t>
  </si>
  <si>
    <t>д.Фролы</t>
  </si>
  <si>
    <t>договор № 19 от 01.04.12г</t>
  </si>
  <si>
    <t>ул. П.Морозова, 1/2</t>
  </si>
  <si>
    <t>договор № 20 от 01.04.12г</t>
  </si>
  <si>
    <t>ул. П.Морозова, 11/1</t>
  </si>
  <si>
    <t>ул. П.Морозова, 5/2</t>
  </si>
  <si>
    <t>с. Чернышево</t>
  </si>
  <si>
    <t>ул. Механизаторов 2а</t>
  </si>
  <si>
    <t>договор № 21 от 01.04.12г</t>
  </si>
  <si>
    <t>ул. Механизаторов 4</t>
  </si>
  <si>
    <t>кв.1</t>
  </si>
  <si>
    <t>Ленина 2б</t>
  </si>
  <si>
    <t>с. Тимохино</t>
  </si>
  <si>
    <t>пер. Молодежный, д.  5</t>
  </si>
  <si>
    <t>договор № 34/11 от 10.06.11г</t>
  </si>
  <si>
    <t>пер. Молодежный, д.  7</t>
  </si>
  <si>
    <t>ул. Октябрьская  45/1</t>
  </si>
  <si>
    <t>договор № 22 от 01.04.12г</t>
  </si>
  <si>
    <t>с.Черемыш</t>
  </si>
  <si>
    <t>договор № 30/11 от 10.06.11г</t>
  </si>
  <si>
    <t>договор № 34 от 10.12.12г</t>
  </si>
  <si>
    <t>договор № 23 от 01.04.12г</t>
  </si>
  <si>
    <t>д.Духовая</t>
  </si>
  <si>
    <t>ул. Ильича, д. 25 кв. 2</t>
  </si>
  <si>
    <t>с.Красноярское</t>
  </si>
  <si>
    <t>ул. Юбилейная, д. 32 кв. 2</t>
  </si>
  <si>
    <t xml:space="preserve">ул. Юбилейная, д. 8 </t>
  </si>
  <si>
    <t>ул. Юбилейная, д. 2 кв. 1</t>
  </si>
  <si>
    <t>ТСЖ</t>
  </si>
  <si>
    <t>Управление</t>
  </si>
  <si>
    <t>Информация о площадях помещений жилого фонда до 1999г постройки</t>
  </si>
  <si>
    <t xml:space="preserve"> с. Тупицыно</t>
  </si>
  <si>
    <t>договор № 31/11 от 10.06.11г</t>
  </si>
  <si>
    <t>договор № 2 от 01.04.12г</t>
  </si>
  <si>
    <t>д. Смирнова</t>
  </si>
  <si>
    <t>договор № 33/11 от 10.06.11г</t>
  </si>
  <si>
    <t>договор № 3 от 01.04.12г</t>
  </si>
  <si>
    <t>договор № 4 от 01.04.12г</t>
  </si>
  <si>
    <t>п. Южный</t>
  </si>
  <si>
    <t>договор № 5 от 01.04.12г</t>
  </si>
  <si>
    <t>с.Боровлянское</t>
  </si>
  <si>
    <t>договор № 32/11 от 10.06.11г</t>
  </si>
  <si>
    <t>договор № 32 от 10.12.12г</t>
  </si>
  <si>
    <t>д. Нагибина</t>
  </si>
  <si>
    <t>договор № 6 от 01.04.12г</t>
  </si>
  <si>
    <t>д. Мартынова</t>
  </si>
  <si>
    <t>договор № 7 от 01.04.12г</t>
  </si>
  <si>
    <t>д. Налимова</t>
  </si>
  <si>
    <t>договор № 8 от 01.04.12г</t>
  </si>
  <si>
    <t>договор № 9 от 01.04.12г</t>
  </si>
  <si>
    <t>д. Сыскова</t>
  </si>
  <si>
    <t>д. Трубина</t>
  </si>
  <si>
    <t>д. Русакова</t>
  </si>
  <si>
    <t>д. Речелга</t>
  </si>
  <si>
    <t>договор № 10 от 01.04.12г</t>
  </si>
  <si>
    <t>д. Смородинка</t>
  </si>
  <si>
    <t>договор № 11 от 01.04.12г</t>
  </si>
  <si>
    <t>МУП ЖКХ "Черемышское"</t>
  </si>
  <si>
    <t>Список многоквартирных домов находящихся в управлении на 01.01.2014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</si>
</sst>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_-* #,##0.0_р_._-;\-* #,##0.0_р_._-;_-* &quot;-&quot;??_р_._-;_-@_-"/>
    <numFmt numFmtId="171" formatCode="#,##0.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9"/>
      <name val="Arial"/>
      <family val="0"/>
    </font>
    <font>
      <sz val="14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 Cyr"/>
      <family val="0"/>
    </font>
    <font>
      <b/>
      <sz val="8"/>
      <name val="Bookman Old Style"/>
      <family val="1"/>
    </font>
    <font>
      <sz val="9"/>
      <name val="Bookman Old Style"/>
      <family val="1"/>
    </font>
    <font>
      <i/>
      <sz val="9"/>
      <name val="Bookman Old Style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b/>
      <i/>
      <sz val="8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2" fontId="0" fillId="2" borderId="2" xfId="0" applyNumberForma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left" vertical="top"/>
    </xf>
    <xf numFmtId="1" fontId="9" fillId="0" borderId="2" xfId="0" applyNumberFormat="1" applyFont="1" applyBorder="1" applyAlignment="1" applyProtection="1">
      <alignment horizontal="center"/>
      <protection locked="0"/>
    </xf>
    <xf numFmtId="2" fontId="9" fillId="3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1" fontId="8" fillId="0" borderId="3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2" fontId="9" fillId="3" borderId="3" xfId="0" applyNumberFormat="1" applyFont="1" applyFill="1" applyBorder="1" applyAlignment="1">
      <alignment horizontal="center" vertical="top" wrapText="1"/>
    </xf>
    <xf numFmtId="1" fontId="8" fillId="0" borderId="6" xfId="0" applyNumberFormat="1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2" fontId="9" fillId="3" borderId="6" xfId="0" applyNumberFormat="1" applyFont="1" applyFill="1" applyBorder="1" applyAlignment="1">
      <alignment horizontal="center" vertical="top" wrapText="1"/>
    </xf>
    <xf numFmtId="1" fontId="12" fillId="0" borderId="6" xfId="0" applyNumberFormat="1" applyFont="1" applyBorder="1" applyAlignment="1" applyProtection="1">
      <alignment horizontal="center" vertical="top" wrapText="1"/>
      <protection locked="0"/>
    </xf>
    <xf numFmtId="1" fontId="8" fillId="0" borderId="7" xfId="0" applyNumberFormat="1" applyFont="1" applyBorder="1" applyAlignment="1" applyProtection="1">
      <alignment horizontal="center" vertical="top" wrapText="1"/>
      <protection locked="0"/>
    </xf>
    <xf numFmtId="2" fontId="9" fillId="0" borderId="2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vertical="top" wrapText="1"/>
    </xf>
    <xf numFmtId="1" fontId="13" fillId="0" borderId="3" xfId="0" applyNumberFormat="1" applyFont="1" applyBorder="1" applyAlignment="1" applyProtection="1">
      <alignment horizontal="center" vertical="top" wrapText="1"/>
      <protection locked="0"/>
    </xf>
    <xf numFmtId="1" fontId="13" fillId="0" borderId="6" xfId="0" applyNumberFormat="1" applyFont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2" fontId="9" fillId="3" borderId="0" xfId="0" applyNumberFormat="1" applyFont="1" applyFill="1" applyAlignment="1">
      <alignment horizontal="center"/>
    </xf>
    <xf numFmtId="169" fontId="9" fillId="3" borderId="2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 applyProtection="1">
      <alignment horizontal="center"/>
      <protection locked="0"/>
    </xf>
    <xf numFmtId="1" fontId="9" fillId="0" borderId="6" xfId="0" applyNumberFormat="1" applyFont="1" applyBorder="1" applyAlignment="1" applyProtection="1">
      <alignment horizontal="center"/>
      <protection locked="0"/>
    </xf>
    <xf numFmtId="1" fontId="9" fillId="0" borderId="8" xfId="0" applyNumberFormat="1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>
      <alignment vertical="top" wrapText="1"/>
    </xf>
    <xf numFmtId="49" fontId="0" fillId="0" borderId="2" xfId="0" applyNumberFormat="1" applyBorder="1" applyAlignment="1">
      <alignment horizontal="center"/>
    </xf>
    <xf numFmtId="2" fontId="9" fillId="0" borderId="2" xfId="0" applyNumberFormat="1" applyFont="1" applyBorder="1" applyAlignment="1">
      <alignment horizontal="left"/>
    </xf>
    <xf numFmtId="1" fontId="9" fillId="0" borderId="6" xfId="0" applyNumberFormat="1" applyFont="1" applyFill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1" fontId="9" fillId="0" borderId="7" xfId="0" applyNumberFormat="1" applyFont="1" applyFill="1" applyBorder="1" applyAlignment="1" applyProtection="1">
      <alignment horizontal="center" vertical="top" wrapText="1"/>
      <protection locked="0"/>
    </xf>
    <xf numFmtId="1" fontId="9" fillId="0" borderId="7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/>
    </xf>
    <xf numFmtId="0" fontId="9" fillId="4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4" fillId="0" borderId="3" xfId="0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4" fillId="5" borderId="9" xfId="0" applyFont="1" applyFill="1" applyBorder="1" applyAlignment="1">
      <alignment vertical="top" wrapText="1"/>
    </xf>
    <xf numFmtId="0" fontId="4" fillId="0" borderId="2" xfId="0" applyFont="1" applyBorder="1" applyAlignment="1">
      <alignment/>
    </xf>
    <xf numFmtId="0" fontId="9" fillId="0" borderId="2" xfId="0" applyFont="1" applyBorder="1" applyAlignment="1">
      <alignment/>
    </xf>
    <xf numFmtId="1" fontId="4" fillId="4" borderId="2" xfId="0" applyNumberFormat="1" applyFont="1" applyFill="1" applyBorder="1" applyAlignment="1">
      <alignment horizontal="left" vertical="top"/>
    </xf>
    <xf numFmtId="2" fontId="1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171" fontId="18" fillId="3" borderId="9" xfId="0" applyNumberFormat="1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71" fontId="0" fillId="3" borderId="9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17" fillId="3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171" fontId="18" fillId="0" borderId="9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6" borderId="9" xfId="0" applyFill="1" applyBorder="1" applyAlignment="1">
      <alignment horizontal="center"/>
    </xf>
    <xf numFmtId="2" fontId="11" fillId="6" borderId="2" xfId="0" applyNumberFormat="1" applyFont="1" applyFill="1" applyBorder="1" applyAlignment="1">
      <alignment horizontal="left" vertical="top"/>
    </xf>
    <xf numFmtId="0" fontId="17" fillId="4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" fillId="3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/>
    </xf>
    <xf numFmtId="3" fontId="18" fillId="4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4" fillId="4" borderId="2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17" fillId="0" borderId="2" xfId="0" applyFont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/>
    </xf>
    <xf numFmtId="0" fontId="11" fillId="3" borderId="2" xfId="0" applyFont="1" applyFill="1" applyBorder="1" applyAlignment="1">
      <alignment horizontal="left"/>
    </xf>
    <xf numFmtId="0" fontId="19" fillId="0" borderId="9" xfId="0" applyFont="1" applyBorder="1" applyAlignment="1">
      <alignment horizontal="center"/>
    </xf>
    <xf numFmtId="0" fontId="9" fillId="6" borderId="2" xfId="0" applyFont="1" applyFill="1" applyBorder="1" applyAlignment="1">
      <alignment/>
    </xf>
    <xf numFmtId="0" fontId="20" fillId="0" borderId="9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/>
    </xf>
    <xf numFmtId="2" fontId="20" fillId="0" borderId="9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9" fillId="3" borderId="2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49" fontId="11" fillId="0" borderId="9" xfId="0" applyNumberFormat="1" applyFont="1" applyBorder="1" applyAlignment="1">
      <alignment/>
    </xf>
    <xf numFmtId="49" fontId="11" fillId="0" borderId="9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1" fillId="0" borderId="9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/>
    </xf>
    <xf numFmtId="2" fontId="23" fillId="0" borderId="9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1" fillId="6" borderId="0" xfId="17" applyFont="1" applyFill="1" applyBorder="1" applyAlignment="1">
      <alignment horizontal="left" vertical="center"/>
      <protection/>
    </xf>
    <xf numFmtId="2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71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2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2" xfId="17" applyFont="1" applyFill="1" applyBorder="1" applyAlignment="1">
      <alignment vertical="top" wrapText="1"/>
      <protection/>
    </xf>
    <xf numFmtId="0" fontId="11" fillId="0" borderId="9" xfId="17" applyFont="1" applyFill="1" applyBorder="1" applyAlignment="1">
      <alignment vertical="top" wrapText="1"/>
      <protection/>
    </xf>
    <xf numFmtId="4" fontId="11" fillId="0" borderId="9" xfId="17" applyNumberFormat="1" applyFont="1" applyFill="1" applyBorder="1" applyAlignment="1">
      <alignment horizontal="center" vertical="top"/>
      <protection/>
    </xf>
    <xf numFmtId="0" fontId="0" fillId="0" borderId="2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1" fillId="0" borderId="9" xfId="17" applyFont="1" applyFill="1" applyBorder="1" applyAlignment="1">
      <alignment horizontal="left" vertical="top"/>
      <protection/>
    </xf>
    <xf numFmtId="0" fontId="1" fillId="0" borderId="2" xfId="0" applyFont="1" applyBorder="1" applyAlignment="1">
      <alignment horizontal="left"/>
    </xf>
    <xf numFmtId="171" fontId="22" fillId="0" borderId="9" xfId="17" applyNumberFormat="1" applyFont="1" applyFill="1" applyBorder="1" applyAlignment="1">
      <alignment horizontal="center" vertical="top" wrapText="1"/>
      <protection/>
    </xf>
    <xf numFmtId="0" fontId="11" fillId="0" borderId="9" xfId="17" applyFont="1" applyFill="1" applyBorder="1" applyAlignment="1">
      <alignment vertical="center" wrapText="1"/>
      <protection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NumberFormat="1" applyFont="1" applyBorder="1" applyAlignment="1">
      <alignment vertical="center"/>
    </xf>
    <xf numFmtId="0" fontId="1" fillId="0" borderId="9" xfId="0" applyFont="1" applyBorder="1" applyAlignment="1">
      <alignment/>
    </xf>
    <xf numFmtId="0" fontId="11" fillId="3" borderId="2" xfId="17" applyNumberFormat="1" applyFont="1" applyFill="1" applyBorder="1" applyAlignment="1">
      <alignment horizontal="left" vertical="top" wrapText="1"/>
      <protection/>
    </xf>
    <xf numFmtId="0" fontId="11" fillId="4" borderId="2" xfId="17" applyFont="1" applyFill="1" applyBorder="1" applyAlignment="1">
      <alignment horizontal="center" vertical="top"/>
      <protection/>
    </xf>
    <xf numFmtId="0" fontId="11" fillId="0" borderId="2" xfId="17" applyFont="1" applyFill="1" applyBorder="1" applyAlignment="1">
      <alignment horizontal="center" vertical="top"/>
      <protection/>
    </xf>
    <xf numFmtId="49" fontId="11" fillId="0" borderId="9" xfId="17" applyNumberFormat="1" applyFont="1" applyFill="1" applyBorder="1" applyAlignment="1">
      <alignment vertical="top" wrapText="1"/>
      <protection/>
    </xf>
    <xf numFmtId="0" fontId="11" fillId="0" borderId="9" xfId="17" applyNumberFormat="1" applyFont="1" applyFill="1" applyBorder="1" applyAlignment="1">
      <alignment vertical="top" wrapText="1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169" fontId="1" fillId="0" borderId="2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Alignment="1">
      <alignment vertical="center"/>
    </xf>
    <xf numFmtId="2" fontId="1" fillId="0" borderId="2" xfId="0" applyNumberFormat="1" applyFont="1" applyFill="1" applyBorder="1" applyAlignment="1">
      <alignment horizontal="center"/>
    </xf>
    <xf numFmtId="169" fontId="0" fillId="0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1" fontId="4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Currency" xfId="15"/>
    <cellStyle name="Currency [0]" xfId="16"/>
    <cellStyle name="Обычный_жкх южное, список новый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6;&#1076;&#1077;&#1088;&#1078;%202014\&#1046;&#1080;&#1083;&#1089;&#1077;&#1088;&#1074;&#1080;&#1089;%202014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6;&#1076;&#1077;&#1088;&#1078;%202014\&#1046;&#1050;&#1061;%20&#1058;&#1088;&#1080;&#1092;&#1086;&#1085;&#1086;&#1074;&#1089;&#1082;&#1086;&#1077;,%20&#1089;&#1086;&#1076;.&#1078;%202014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6;&#1076;&#1077;&#1088;&#1078;%202014\&#1063;&#1077;&#1088;&#1077;&#1084;&#1099;&#1096;,%202014%20&#1089;&#1086;&#1076;.&#107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6;&#1076;&#1077;&#1088;&#1078;%202014\&#1063;&#1077;&#1088;&#1077;&#1084;&#1099;&#1096;,%202012%20&#1089;&#1086;&#1076;.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.после 1999г"/>
      <sheetName val="общ.до 1999г"/>
      <sheetName val="инф.о площ. до 1999г"/>
      <sheetName val="измен"/>
      <sheetName val="р.п.Пышма"/>
      <sheetName val="полубл"/>
      <sheetName val="неблаг.дома"/>
      <sheetName val="благ.дома"/>
      <sheetName val="многэт.дома, благ"/>
      <sheetName val="по отопл"/>
      <sheetName val="однокв."/>
      <sheetName val="лиц.счета"/>
      <sheetName val="для паспортов"/>
      <sheetName val="для сверки площ"/>
      <sheetName val="на 01.01.2014г"/>
      <sheetName val="подр"/>
      <sheetName val="справка"/>
      <sheetName val="Лист2"/>
      <sheetName val="небл.на 01.01.14г"/>
      <sheetName val="дог"/>
      <sheetName val="Лист4"/>
      <sheetName val="благ.одноэт"/>
      <sheetName val="благ.01.01.14г"/>
      <sheetName val="благ.дог"/>
      <sheetName val="инж.одноэт"/>
      <sheetName val="догов"/>
      <sheetName val="Лист1"/>
      <sheetName val="инж.многоэт."/>
      <sheetName val="отопл.одноэт."/>
      <sheetName val="отопл"/>
      <sheetName val="водосн."/>
      <sheetName val="01.01.2013"/>
      <sheetName val="Лист3"/>
      <sheetName val="обсл.жилье"/>
      <sheetName val="сел.небл.с 1.01.13г"/>
      <sheetName val="дог."/>
      <sheetName val="сельэн.обсл.с 01.01.13"/>
      <sheetName val="жил.полубл"/>
      <sheetName val="жил.бл.дома"/>
      <sheetName val="жилс.мн.бл"/>
    </sheetNames>
    <sheetDataSet>
      <sheetData sheetId="0">
        <row r="5">
          <cell r="K5">
            <v>35.8</v>
          </cell>
          <cell r="L5">
            <v>147.3</v>
          </cell>
        </row>
        <row r="6">
          <cell r="K6">
            <v>90.69999999999999</v>
          </cell>
          <cell r="L6">
            <v>327.8</v>
          </cell>
        </row>
        <row r="7">
          <cell r="K7">
            <v>90.49999999999999</v>
          </cell>
          <cell r="L7">
            <v>333.1</v>
          </cell>
        </row>
        <row r="8">
          <cell r="K8">
            <v>159.7</v>
          </cell>
          <cell r="L8">
            <v>560.6</v>
          </cell>
        </row>
        <row r="9">
          <cell r="K9">
            <v>35.2</v>
          </cell>
          <cell r="L9">
            <v>61.39999999999999</v>
          </cell>
        </row>
        <row r="11">
          <cell r="K11">
            <v>134.4</v>
          </cell>
          <cell r="L11">
            <v>498.8</v>
          </cell>
        </row>
        <row r="12">
          <cell r="K12">
            <v>34.8</v>
          </cell>
          <cell r="L12">
            <v>60.1</v>
          </cell>
        </row>
      </sheetData>
      <sheetData sheetId="1">
        <row r="5">
          <cell r="J5">
            <v>177.2</v>
          </cell>
          <cell r="K5">
            <v>52.44</v>
          </cell>
        </row>
        <row r="6">
          <cell r="J6">
            <v>100.1</v>
          </cell>
          <cell r="K6">
            <v>136.1</v>
          </cell>
        </row>
        <row r="7">
          <cell r="J7">
            <v>21.6</v>
          </cell>
          <cell r="K7">
            <v>201.3</v>
          </cell>
        </row>
        <row r="8">
          <cell r="J8">
            <v>159.5</v>
          </cell>
          <cell r="K8">
            <v>361.99999999999994</v>
          </cell>
        </row>
        <row r="9">
          <cell r="K9">
            <v>135.9</v>
          </cell>
        </row>
        <row r="10">
          <cell r="J10">
            <v>83.2</v>
          </cell>
          <cell r="K10">
            <v>193.04000000000002</v>
          </cell>
          <cell r="L10">
            <v>503.1</v>
          </cell>
        </row>
        <row r="11">
          <cell r="K11">
            <v>188.37</v>
          </cell>
        </row>
      </sheetData>
      <sheetData sheetId="2">
        <row r="4">
          <cell r="K4">
            <v>89.69999999999999</v>
          </cell>
          <cell r="M4">
            <v>372.9</v>
          </cell>
        </row>
        <row r="5">
          <cell r="K5">
            <v>12</v>
          </cell>
        </row>
        <row r="6">
          <cell r="J6">
            <v>50</v>
          </cell>
          <cell r="K6">
            <v>159.60000000000002</v>
          </cell>
          <cell r="M6">
            <v>461</v>
          </cell>
        </row>
        <row r="7">
          <cell r="J7">
            <v>25.7</v>
          </cell>
          <cell r="K7">
            <v>170.82</v>
          </cell>
          <cell r="M7">
            <v>561.3</v>
          </cell>
        </row>
        <row r="8">
          <cell r="K8">
            <v>90.3</v>
          </cell>
          <cell r="M8">
            <v>386.2</v>
          </cell>
        </row>
        <row r="9">
          <cell r="K9">
            <v>55.1</v>
          </cell>
        </row>
        <row r="10">
          <cell r="K10">
            <v>56.800000000000004</v>
          </cell>
        </row>
        <row r="11">
          <cell r="K11">
            <v>87.6</v>
          </cell>
        </row>
        <row r="12">
          <cell r="K12">
            <v>100.10000000000001</v>
          </cell>
          <cell r="M12">
            <v>353.7</v>
          </cell>
        </row>
        <row r="13">
          <cell r="K13">
            <v>88.2</v>
          </cell>
          <cell r="M13">
            <v>527.7</v>
          </cell>
        </row>
        <row r="14">
          <cell r="K14">
            <v>96.5</v>
          </cell>
        </row>
        <row r="15">
          <cell r="K15">
            <v>94.4</v>
          </cell>
          <cell r="M15">
            <v>529.6999999999999</v>
          </cell>
        </row>
        <row r="16">
          <cell r="K16">
            <v>95.82000000000001</v>
          </cell>
        </row>
        <row r="17">
          <cell r="K17">
            <v>127.11000000000001</v>
          </cell>
        </row>
        <row r="18">
          <cell r="K18">
            <v>96.30000000000001</v>
          </cell>
          <cell r="M18">
            <v>424.7</v>
          </cell>
        </row>
        <row r="19">
          <cell r="K19">
            <v>133.2</v>
          </cell>
        </row>
        <row r="20">
          <cell r="K20">
            <v>75</v>
          </cell>
        </row>
        <row r="21">
          <cell r="K21">
            <v>104.4</v>
          </cell>
        </row>
        <row r="22">
          <cell r="K22">
            <v>131.7</v>
          </cell>
          <cell r="M22">
            <v>492</v>
          </cell>
        </row>
        <row r="23">
          <cell r="K23">
            <v>157.74</v>
          </cell>
          <cell r="M23">
            <v>450.8</v>
          </cell>
        </row>
        <row r="24">
          <cell r="K24">
            <v>47.8</v>
          </cell>
          <cell r="M24">
            <v>423.9</v>
          </cell>
        </row>
        <row r="25">
          <cell r="K25">
            <v>132.29999999999998</v>
          </cell>
          <cell r="M25">
            <v>491.3</v>
          </cell>
        </row>
        <row r="26">
          <cell r="K26">
            <v>158.7</v>
          </cell>
          <cell r="M26">
            <v>410.9</v>
          </cell>
        </row>
        <row r="27">
          <cell r="K27">
            <v>49.6</v>
          </cell>
        </row>
        <row r="28">
          <cell r="K28">
            <v>41.2</v>
          </cell>
        </row>
        <row r="29">
          <cell r="K29">
            <v>56.11</v>
          </cell>
        </row>
        <row r="30">
          <cell r="K30">
            <v>58.8</v>
          </cell>
        </row>
        <row r="31">
          <cell r="K31">
            <v>39.3</v>
          </cell>
        </row>
        <row r="32">
          <cell r="K32">
            <v>123.30000000000001</v>
          </cell>
        </row>
        <row r="33">
          <cell r="K33">
            <v>86.88</v>
          </cell>
          <cell r="M33">
            <v>440.5</v>
          </cell>
        </row>
        <row r="34">
          <cell r="K34">
            <v>90.8</v>
          </cell>
          <cell r="M34">
            <v>473.4</v>
          </cell>
        </row>
        <row r="35">
          <cell r="K35">
            <v>48.8</v>
          </cell>
          <cell r="M35">
            <v>424.7</v>
          </cell>
        </row>
        <row r="36">
          <cell r="K36">
            <v>84.8</v>
          </cell>
          <cell r="M36">
            <v>550.8</v>
          </cell>
        </row>
        <row r="37">
          <cell r="K37">
            <v>50.88</v>
          </cell>
        </row>
        <row r="38">
          <cell r="K38">
            <v>51.4</v>
          </cell>
          <cell r="M38">
            <v>423.9</v>
          </cell>
        </row>
        <row r="39">
          <cell r="K39">
            <v>85.2</v>
          </cell>
        </row>
        <row r="40">
          <cell r="K40">
            <v>90.19999999999999</v>
          </cell>
        </row>
        <row r="41">
          <cell r="K41">
            <v>85.2</v>
          </cell>
        </row>
        <row r="42">
          <cell r="K42">
            <v>80.7</v>
          </cell>
        </row>
        <row r="43">
          <cell r="K43">
            <v>146.4</v>
          </cell>
          <cell r="M43">
            <v>695.7</v>
          </cell>
        </row>
        <row r="44">
          <cell r="K44">
            <v>96.39999999999999</v>
          </cell>
          <cell r="M44">
            <v>367.8</v>
          </cell>
        </row>
        <row r="45">
          <cell r="J45">
            <v>69.8</v>
          </cell>
          <cell r="K45">
            <v>97.20000000000002</v>
          </cell>
          <cell r="M45">
            <v>367.8</v>
          </cell>
        </row>
        <row r="46">
          <cell r="K46">
            <v>83.3</v>
          </cell>
          <cell r="M46">
            <v>520.8</v>
          </cell>
        </row>
        <row r="47">
          <cell r="K47">
            <v>59.9</v>
          </cell>
        </row>
        <row r="48">
          <cell r="K48">
            <v>68.4</v>
          </cell>
          <cell r="M48">
            <v>461.7</v>
          </cell>
        </row>
        <row r="49">
          <cell r="K49">
            <v>68.4</v>
          </cell>
          <cell r="M49">
            <v>461.7</v>
          </cell>
        </row>
        <row r="50">
          <cell r="K50">
            <v>26.2</v>
          </cell>
        </row>
        <row r="51">
          <cell r="K51">
            <v>26.2</v>
          </cell>
        </row>
        <row r="52">
          <cell r="K52">
            <v>30.97</v>
          </cell>
        </row>
        <row r="53">
          <cell r="K53">
            <v>32.42</v>
          </cell>
        </row>
        <row r="54">
          <cell r="K54">
            <v>26.2</v>
          </cell>
        </row>
        <row r="55">
          <cell r="K55">
            <v>436.5</v>
          </cell>
          <cell r="M55">
            <v>806.3</v>
          </cell>
        </row>
        <row r="56">
          <cell r="K56">
            <v>102.5</v>
          </cell>
        </row>
        <row r="57">
          <cell r="K57">
            <v>88.6</v>
          </cell>
        </row>
        <row r="58">
          <cell r="K58">
            <v>143.79999999999998</v>
          </cell>
        </row>
        <row r="59">
          <cell r="K59">
            <v>34.4</v>
          </cell>
        </row>
        <row r="60">
          <cell r="K60">
            <v>34.8</v>
          </cell>
        </row>
        <row r="61">
          <cell r="K61">
            <v>47.45</v>
          </cell>
        </row>
        <row r="62">
          <cell r="K62">
            <v>58.300000000000004</v>
          </cell>
          <cell r="M62">
            <v>417.6</v>
          </cell>
        </row>
        <row r="63">
          <cell r="K63">
            <v>89.69999999999999</v>
          </cell>
          <cell r="M63">
            <v>392.4</v>
          </cell>
        </row>
        <row r="64">
          <cell r="K64">
            <v>48.5</v>
          </cell>
        </row>
        <row r="65">
          <cell r="J65">
            <v>144.5</v>
          </cell>
          <cell r="K65">
            <v>108</v>
          </cell>
        </row>
        <row r="66">
          <cell r="K66">
            <v>45.8</v>
          </cell>
        </row>
        <row r="67">
          <cell r="K67">
            <v>90.6</v>
          </cell>
          <cell r="M67">
            <v>440.40000000000003</v>
          </cell>
        </row>
        <row r="68">
          <cell r="K68">
            <v>73.80000000000001</v>
          </cell>
        </row>
        <row r="69">
          <cell r="K69">
            <v>91.5</v>
          </cell>
        </row>
        <row r="70">
          <cell r="K70">
            <v>75</v>
          </cell>
          <cell r="M70">
            <v>481</v>
          </cell>
        </row>
        <row r="71">
          <cell r="K71">
            <v>35.7</v>
          </cell>
        </row>
        <row r="72">
          <cell r="K72">
            <v>74.4</v>
          </cell>
        </row>
        <row r="73">
          <cell r="K73">
            <v>29.1</v>
          </cell>
        </row>
        <row r="74">
          <cell r="K74">
            <v>27.6</v>
          </cell>
        </row>
        <row r="75">
          <cell r="J75">
            <v>161.8</v>
          </cell>
          <cell r="K75">
            <v>100.80000000000001</v>
          </cell>
        </row>
        <row r="76">
          <cell r="K76">
            <v>34.1</v>
          </cell>
        </row>
        <row r="77">
          <cell r="K77">
            <v>119.6</v>
          </cell>
          <cell r="M77">
            <v>392.3</v>
          </cell>
        </row>
        <row r="78">
          <cell r="K78">
            <v>84</v>
          </cell>
          <cell r="M78">
            <v>458.6</v>
          </cell>
        </row>
        <row r="79">
          <cell r="K79">
            <v>84</v>
          </cell>
          <cell r="M79">
            <v>458.6</v>
          </cell>
        </row>
        <row r="80">
          <cell r="K80">
            <v>63</v>
          </cell>
        </row>
      </sheetData>
      <sheetData sheetId="15">
        <row r="6">
          <cell r="X6">
            <v>1071.4</v>
          </cell>
        </row>
        <row r="32">
          <cell r="X32">
            <v>373.7</v>
          </cell>
        </row>
        <row r="41">
          <cell r="X41">
            <v>1145.2999999999997</v>
          </cell>
        </row>
        <row r="65">
          <cell r="X65">
            <v>1366.3</v>
          </cell>
        </row>
        <row r="98">
          <cell r="X98">
            <v>1189.1</v>
          </cell>
        </row>
        <row r="123">
          <cell r="X123">
            <v>626.5</v>
          </cell>
        </row>
        <row r="140">
          <cell r="X140">
            <v>278.1</v>
          </cell>
        </row>
        <row r="150">
          <cell r="X150">
            <v>468.3</v>
          </cell>
        </row>
        <row r="159">
          <cell r="X159">
            <v>908.9000000000001</v>
          </cell>
        </row>
        <row r="178">
          <cell r="X178">
            <v>905.6999999999999</v>
          </cell>
        </row>
        <row r="197">
          <cell r="X197">
            <v>866.4</v>
          </cell>
        </row>
        <row r="220">
          <cell r="X220">
            <v>863.1</v>
          </cell>
        </row>
        <row r="243">
          <cell r="X243">
            <v>874.7</v>
          </cell>
        </row>
        <row r="266">
          <cell r="X266">
            <v>812.2999999999998</v>
          </cell>
        </row>
        <row r="285">
          <cell r="X285">
            <v>449.07</v>
          </cell>
        </row>
        <row r="320">
          <cell r="X320">
            <v>1294.6000000000001</v>
          </cell>
        </row>
        <row r="354">
          <cell r="X354">
            <v>895.8999999999997</v>
          </cell>
        </row>
        <row r="388">
          <cell r="X388">
            <v>1180.2</v>
          </cell>
        </row>
        <row r="413">
          <cell r="X413">
            <v>1724.8000000000002</v>
          </cell>
        </row>
        <row r="450">
          <cell r="X450">
            <v>1258.1000000000004</v>
          </cell>
        </row>
        <row r="491">
          <cell r="X491">
            <v>1158.7</v>
          </cell>
        </row>
        <row r="516">
          <cell r="X516">
            <v>1502.5</v>
          </cell>
        </row>
        <row r="544">
          <cell r="X544">
            <v>1256.7</v>
          </cell>
        </row>
        <row r="572">
          <cell r="X572">
            <v>1244</v>
          </cell>
        </row>
        <row r="600">
          <cell r="X600">
            <v>753.1999999999999</v>
          </cell>
        </row>
        <row r="617">
          <cell r="X617">
            <v>1256.4</v>
          </cell>
        </row>
        <row r="645">
          <cell r="X645">
            <v>1022.6999999999998</v>
          </cell>
        </row>
        <row r="670">
          <cell r="X670">
            <v>312.7</v>
          </cell>
        </row>
        <row r="675">
          <cell r="X675">
            <v>521.5999999999999</v>
          </cell>
        </row>
        <row r="688">
          <cell r="X688">
            <v>372.59999999999997</v>
          </cell>
        </row>
        <row r="697">
          <cell r="X697">
            <v>475.8999999999999</v>
          </cell>
        </row>
        <row r="711">
          <cell r="X711">
            <v>705.4</v>
          </cell>
        </row>
        <row r="728">
          <cell r="X728">
            <v>372.3</v>
          </cell>
        </row>
        <row r="737">
          <cell r="X737">
            <v>1354.6</v>
          </cell>
        </row>
        <row r="766">
          <cell r="X766">
            <v>1165.2</v>
          </cell>
        </row>
        <row r="791">
          <cell r="X791">
            <v>1197.3</v>
          </cell>
        </row>
        <row r="816">
          <cell r="X816">
            <v>764.4999999999998</v>
          </cell>
        </row>
        <row r="833">
          <cell r="X833">
            <v>827.3</v>
          </cell>
        </row>
        <row r="852">
          <cell r="X852">
            <v>448.49999999999994</v>
          </cell>
        </row>
        <row r="865">
          <cell r="X865">
            <v>708.4</v>
          </cell>
        </row>
        <row r="882">
          <cell r="X882">
            <v>266.2</v>
          </cell>
        </row>
        <row r="897">
          <cell r="X897">
            <v>874</v>
          </cell>
        </row>
        <row r="920">
          <cell r="X920">
            <v>898.9000000000001</v>
          </cell>
        </row>
        <row r="943">
          <cell r="X943">
            <v>893.8</v>
          </cell>
        </row>
        <row r="966">
          <cell r="X966">
            <v>892</v>
          </cell>
        </row>
        <row r="990">
          <cell r="X990">
            <v>1782.6000000000004</v>
          </cell>
        </row>
        <row r="1027">
          <cell r="X1027">
            <v>906.2999999999998</v>
          </cell>
        </row>
        <row r="1046">
          <cell r="X1046">
            <v>828.8</v>
          </cell>
        </row>
        <row r="1066">
          <cell r="X1066">
            <v>896</v>
          </cell>
        </row>
        <row r="1089">
          <cell r="X1089">
            <v>721.6000000000001</v>
          </cell>
        </row>
        <row r="1106">
          <cell r="X1106">
            <v>776.3</v>
          </cell>
        </row>
        <row r="1125">
          <cell r="X1125">
            <v>784.2999999999998</v>
          </cell>
        </row>
        <row r="1144">
          <cell r="X1144">
            <v>134.3</v>
          </cell>
        </row>
        <row r="1152">
          <cell r="X1152">
            <v>190.5</v>
          </cell>
        </row>
        <row r="1159">
          <cell r="X1159">
            <v>321.4</v>
          </cell>
        </row>
        <row r="1169">
          <cell r="X1169">
            <v>327.2</v>
          </cell>
        </row>
        <row r="1180">
          <cell r="X1180">
            <v>231.50000000000003</v>
          </cell>
        </row>
        <row r="1189">
          <cell r="X1189">
            <v>3888.7999999999984</v>
          </cell>
        </row>
        <row r="1272">
          <cell r="X1272">
            <v>654.5999999999999</v>
          </cell>
        </row>
        <row r="1293">
          <cell r="X1293">
            <v>865.4</v>
          </cell>
        </row>
        <row r="1311">
          <cell r="X1311">
            <v>928</v>
          </cell>
        </row>
        <row r="1334">
          <cell r="X1334">
            <v>358</v>
          </cell>
        </row>
        <row r="1343">
          <cell r="X1343">
            <v>365.2</v>
          </cell>
        </row>
        <row r="1352">
          <cell r="X1352">
            <v>417.5999999999999</v>
          </cell>
        </row>
        <row r="1361">
          <cell r="X1361">
            <v>718</v>
          </cell>
        </row>
        <row r="1378">
          <cell r="X1378">
            <v>610.6</v>
          </cell>
        </row>
        <row r="1395">
          <cell r="X1395">
            <v>723.4999999999998</v>
          </cell>
        </row>
        <row r="1412">
          <cell r="X1412">
            <v>824.9</v>
          </cell>
        </row>
        <row r="1432">
          <cell r="X1432">
            <v>724.5000000000001</v>
          </cell>
        </row>
        <row r="1449">
          <cell r="X1449">
            <v>1162.0000000000002</v>
          </cell>
        </row>
        <row r="1474">
          <cell r="X1474">
            <v>1067.7</v>
          </cell>
        </row>
        <row r="1499">
          <cell r="X1499">
            <v>1067.9999999999998</v>
          </cell>
        </row>
        <row r="1524">
          <cell r="X1524">
            <v>1190.6000000000001</v>
          </cell>
        </row>
        <row r="1549">
          <cell r="X1549">
            <v>356.9</v>
          </cell>
        </row>
        <row r="1558">
          <cell r="X1558">
            <v>1203.3000000000002</v>
          </cell>
        </row>
        <row r="1583">
          <cell r="X1583">
            <v>349.5</v>
          </cell>
        </row>
        <row r="1592">
          <cell r="X1592">
            <v>846.3000000000001</v>
          </cell>
        </row>
        <row r="1627">
          <cell r="X1627">
            <v>368.3</v>
          </cell>
        </row>
        <row r="1636">
          <cell r="X1636">
            <v>1045.6000000000001</v>
          </cell>
        </row>
        <row r="1658">
          <cell r="X1658">
            <v>347.29999999999995</v>
          </cell>
        </row>
        <row r="1667">
          <cell r="X1667">
            <v>930.6</v>
          </cell>
        </row>
        <row r="1704">
          <cell r="X1704">
            <v>1279.3</v>
          </cell>
        </row>
        <row r="1732">
          <cell r="X1732">
            <v>780.8</v>
          </cell>
        </row>
        <row r="1751">
          <cell r="X1751">
            <v>769.8000000000002</v>
          </cell>
        </row>
        <row r="1770">
          <cell r="X1770">
            <v>841.6000000000001</v>
          </cell>
        </row>
        <row r="1795">
          <cell r="X1795">
            <v>856.9</v>
          </cell>
        </row>
        <row r="1820">
          <cell r="X1820">
            <v>308</v>
          </cell>
        </row>
        <row r="1825">
          <cell r="X1825">
            <v>967.1999999999999</v>
          </cell>
        </row>
        <row r="1850">
          <cell r="X1850">
            <v>1265.9999999999998</v>
          </cell>
        </row>
        <row r="1887">
          <cell r="X1887">
            <v>447.39999999999986</v>
          </cell>
        </row>
        <row r="1902">
          <cell r="G1902" t="str">
            <v>ул. Кирова</v>
          </cell>
          <cell r="X1902">
            <v>308</v>
          </cell>
        </row>
        <row r="1911">
          <cell r="G1911" t="str">
            <v>пер. Ветеранов</v>
          </cell>
          <cell r="H1911" t="str">
            <v>1/2</v>
          </cell>
          <cell r="X1911">
            <v>76.9</v>
          </cell>
        </row>
        <row r="1915">
          <cell r="G1915" t="str">
            <v>пер. Ленинский</v>
          </cell>
          <cell r="H1915" t="str">
            <v>9/1</v>
          </cell>
          <cell r="X1915">
            <v>45.8</v>
          </cell>
        </row>
        <row r="1916">
          <cell r="G1916" t="str">
            <v>пер. Новый</v>
          </cell>
          <cell r="H1916" t="str">
            <v>4/1</v>
          </cell>
          <cell r="X1916">
            <v>33.8</v>
          </cell>
        </row>
        <row r="1917">
          <cell r="G1917" t="str">
            <v>пер. Новый</v>
          </cell>
          <cell r="H1917" t="str">
            <v>7/4,5</v>
          </cell>
          <cell r="X1917">
            <v>76</v>
          </cell>
        </row>
        <row r="1922">
          <cell r="G1922" t="str">
            <v>пер. Новый</v>
          </cell>
          <cell r="H1922" t="str">
            <v>14</v>
          </cell>
          <cell r="X1922">
            <v>84.69999999999999</v>
          </cell>
        </row>
        <row r="1925">
          <cell r="G1925" t="str">
            <v>пер. Промкомбинатов.</v>
          </cell>
          <cell r="H1925" t="str">
            <v>2а/1,4</v>
          </cell>
          <cell r="X1925">
            <v>54.599999999999994</v>
          </cell>
        </row>
        <row r="1929">
          <cell r="G1929" t="str">
            <v>пер. Советский</v>
          </cell>
          <cell r="H1929" t="str">
            <v>7/2</v>
          </cell>
          <cell r="X1929">
            <v>31</v>
          </cell>
        </row>
        <row r="1932">
          <cell r="G1932" t="str">
            <v>пер. Чапаевский</v>
          </cell>
          <cell r="H1932" t="str">
            <v>1б/2</v>
          </cell>
          <cell r="X1932">
            <v>37.6</v>
          </cell>
        </row>
        <row r="1934">
          <cell r="G1934" t="str">
            <v>пер. Школьный</v>
          </cell>
          <cell r="H1934" t="str">
            <v>1/1</v>
          </cell>
          <cell r="X1934">
            <v>71.9</v>
          </cell>
        </row>
        <row r="1935">
          <cell r="G1935" t="str">
            <v>пер. Школьный</v>
          </cell>
          <cell r="H1935" t="str">
            <v>4/2</v>
          </cell>
          <cell r="X1935">
            <v>26</v>
          </cell>
        </row>
        <row r="1939">
          <cell r="G1939" t="str">
            <v>пер.Речной</v>
          </cell>
          <cell r="H1939" t="str">
            <v>23/1</v>
          </cell>
          <cell r="X1939">
            <v>50.5</v>
          </cell>
        </row>
        <row r="1948">
          <cell r="G1948" t="str">
            <v>ул. Березовая</v>
          </cell>
          <cell r="H1948" t="str">
            <v>6/1</v>
          </cell>
          <cell r="X1948">
            <v>55.1</v>
          </cell>
        </row>
        <row r="1952">
          <cell r="G1952" t="str">
            <v>ул. Гоголя</v>
          </cell>
          <cell r="H1952" t="str">
            <v>7/1</v>
          </cell>
          <cell r="X1952">
            <v>41.6</v>
          </cell>
        </row>
        <row r="1953">
          <cell r="G1953" t="str">
            <v>ул. Гоголя</v>
          </cell>
          <cell r="H1953" t="str">
            <v>12/1</v>
          </cell>
          <cell r="X1953">
            <v>32.8</v>
          </cell>
        </row>
        <row r="1956">
          <cell r="G1956" t="str">
            <v>ул. Гоголя</v>
          </cell>
          <cell r="H1956" t="str">
            <v>24/2</v>
          </cell>
          <cell r="X1956">
            <v>37</v>
          </cell>
        </row>
        <row r="1959">
          <cell r="G1959" t="str">
            <v>ул. К. Боровинской</v>
          </cell>
          <cell r="H1959" t="str">
            <v>19</v>
          </cell>
          <cell r="X1959">
            <v>73.7</v>
          </cell>
        </row>
        <row r="1962">
          <cell r="G1962" t="str">
            <v>ул. К. Боровинской</v>
          </cell>
          <cell r="H1962" t="str">
            <v>20/1</v>
          </cell>
          <cell r="X1962">
            <v>59.4</v>
          </cell>
        </row>
        <row r="1963">
          <cell r="G1963" t="str">
            <v>ул. К. Боровинской</v>
          </cell>
          <cell r="H1963" t="str">
            <v>22/2</v>
          </cell>
          <cell r="X1963">
            <v>59.7</v>
          </cell>
        </row>
        <row r="1964">
          <cell r="G1964" t="str">
            <v>ул. К. Боровинской</v>
          </cell>
          <cell r="H1964">
            <v>41</v>
          </cell>
          <cell r="X1964">
            <v>141.1</v>
          </cell>
        </row>
        <row r="1967">
          <cell r="G1967" t="str">
            <v>ул. К. Боровинской</v>
          </cell>
          <cell r="H1967" t="str">
            <v>45/1</v>
          </cell>
          <cell r="X1967">
            <v>58.9</v>
          </cell>
        </row>
        <row r="1970">
          <cell r="G1970" t="str">
            <v>ул. Кирова</v>
          </cell>
          <cell r="H1970">
            <v>37</v>
          </cell>
          <cell r="X1970">
            <v>38</v>
          </cell>
        </row>
        <row r="1976">
          <cell r="G1976" t="str">
            <v>ул. Кирова</v>
          </cell>
          <cell r="H1976" t="str">
            <v>88-1</v>
          </cell>
          <cell r="X1976">
            <v>59.6</v>
          </cell>
        </row>
        <row r="1983">
          <cell r="G1983" t="str">
            <v>ул. Красноармейская</v>
          </cell>
          <cell r="H1983" t="str">
            <v>4а/1</v>
          </cell>
          <cell r="X1983">
            <v>27.2</v>
          </cell>
        </row>
        <row r="1986">
          <cell r="G1986" t="str">
            <v>ул. Красноармейская</v>
          </cell>
          <cell r="H1986" t="str">
            <v>59/1</v>
          </cell>
          <cell r="X1986">
            <v>22.5</v>
          </cell>
        </row>
        <row r="1988">
          <cell r="G1988" t="str">
            <v>ул. Кузнецова</v>
          </cell>
          <cell r="H1988" t="str">
            <v>12/3</v>
          </cell>
          <cell r="X1988">
            <v>19.4</v>
          </cell>
        </row>
        <row r="1990">
          <cell r="G1990" t="str">
            <v>ул. Кузнецова, до 13.02.14г</v>
          </cell>
          <cell r="H1990" t="str">
            <v>25/2</v>
          </cell>
          <cell r="X1990">
            <v>43.6</v>
          </cell>
        </row>
        <row r="1991">
          <cell r="G1991" t="str">
            <v>ул. Кузнецова</v>
          </cell>
          <cell r="H1991" t="str">
            <v>27/1</v>
          </cell>
          <cell r="X1991">
            <v>29.9</v>
          </cell>
        </row>
        <row r="1992">
          <cell r="G1992" t="str">
            <v>ул. Кузнецова</v>
          </cell>
          <cell r="H1992" t="str">
            <v>30/1</v>
          </cell>
          <cell r="X1992">
            <v>36.4</v>
          </cell>
        </row>
        <row r="1993">
          <cell r="G1993" t="str">
            <v>ул. Кузнецова</v>
          </cell>
          <cell r="H1993" t="str">
            <v>31б</v>
          </cell>
          <cell r="X1993">
            <v>91.4</v>
          </cell>
        </row>
        <row r="1997">
          <cell r="G1997" t="str">
            <v>ул. Кузнецова, вр.рег.до 16.06.2014г</v>
          </cell>
          <cell r="H1997" t="str">
            <v>36/2</v>
          </cell>
          <cell r="X1997">
            <v>21.1</v>
          </cell>
        </row>
        <row r="1999">
          <cell r="G1999" t="str">
            <v>ул. Куйбышева</v>
          </cell>
          <cell r="H1999" t="str">
            <v>138/2</v>
          </cell>
          <cell r="X1999">
            <v>50.4</v>
          </cell>
        </row>
        <row r="2000">
          <cell r="G2000" t="str">
            <v>ул. Куйбышева</v>
          </cell>
          <cell r="H2000" t="str">
            <v>144ж/2,3</v>
          </cell>
          <cell r="X2000">
            <v>205.10000000000002</v>
          </cell>
        </row>
        <row r="2003">
          <cell r="G2003" t="str">
            <v>ул. Куйбышева</v>
          </cell>
          <cell r="H2003" t="str">
            <v>169/2</v>
          </cell>
          <cell r="X2003">
            <v>37.3</v>
          </cell>
        </row>
        <row r="2005">
          <cell r="G2005" t="str">
            <v>ул. Ленина</v>
          </cell>
          <cell r="H2005" t="str">
            <v>59/1</v>
          </cell>
          <cell r="X2005">
            <v>37.4</v>
          </cell>
        </row>
        <row r="2006">
          <cell r="G2006" t="str">
            <v>ул. Ленина</v>
          </cell>
          <cell r="H2006">
            <v>69</v>
          </cell>
          <cell r="X2006">
            <v>60.4</v>
          </cell>
        </row>
        <row r="2009">
          <cell r="G2009" t="str">
            <v>ул. Ленина</v>
          </cell>
          <cell r="H2009" t="str">
            <v>89/1,4</v>
          </cell>
          <cell r="X2009">
            <v>63.300000000000004</v>
          </cell>
        </row>
        <row r="2012">
          <cell r="G2012" t="str">
            <v>ул. Ленина</v>
          </cell>
          <cell r="H2012" t="str">
            <v>91/3,4</v>
          </cell>
          <cell r="X2012">
            <v>33.5</v>
          </cell>
        </row>
        <row r="2015">
          <cell r="G2015" t="str">
            <v>ул. Ленина</v>
          </cell>
          <cell r="H2015" t="str">
            <v>151/1</v>
          </cell>
          <cell r="X2015">
            <v>64.8</v>
          </cell>
        </row>
        <row r="2017">
          <cell r="G2017" t="str">
            <v>ул. Лермонтова</v>
          </cell>
          <cell r="H2017" t="str">
            <v>112/2</v>
          </cell>
          <cell r="X2017">
            <v>29.7</v>
          </cell>
        </row>
        <row r="2025">
          <cell r="G2025" t="str">
            <v>ул. Машиностроителей</v>
          </cell>
          <cell r="H2025" t="str">
            <v>1/2</v>
          </cell>
          <cell r="X2025">
            <v>60.6</v>
          </cell>
        </row>
        <row r="2026">
          <cell r="G2026" t="str">
            <v>ул. Машиностроителей</v>
          </cell>
          <cell r="H2026" t="str">
            <v>2/3</v>
          </cell>
          <cell r="X2026">
            <v>46.5</v>
          </cell>
        </row>
        <row r="2027">
          <cell r="G2027" t="str">
            <v>ул. Машиностроителей</v>
          </cell>
          <cell r="H2027" t="str">
            <v>4/1</v>
          </cell>
          <cell r="X2027">
            <v>46.7</v>
          </cell>
        </row>
        <row r="2028">
          <cell r="G2028" t="str">
            <v>ул. Машиностроителей</v>
          </cell>
          <cell r="H2028" t="str">
            <v>8/1</v>
          </cell>
          <cell r="X2028">
            <v>46.6</v>
          </cell>
        </row>
        <row r="2030">
          <cell r="G2030" t="str">
            <v>ул. Мелиораторов</v>
          </cell>
          <cell r="H2030" t="str">
            <v>13/2</v>
          </cell>
          <cell r="X2030">
            <v>72.4</v>
          </cell>
        </row>
        <row r="2031">
          <cell r="G2031" t="str">
            <v>ул. Механизаторов, до 20.03.14г,</v>
          </cell>
          <cell r="H2031" t="str">
            <v>14/1</v>
          </cell>
          <cell r="X2031">
            <v>21.7</v>
          </cell>
        </row>
        <row r="2033">
          <cell r="G2033" t="str">
            <v>ул. Некрасова</v>
          </cell>
          <cell r="H2033" t="str">
            <v>8/3</v>
          </cell>
          <cell r="X2033">
            <v>30.6</v>
          </cell>
        </row>
        <row r="2035">
          <cell r="G2035" t="str">
            <v>ул. Некрасова</v>
          </cell>
          <cell r="H2035">
            <v>12</v>
          </cell>
          <cell r="X2035">
            <v>63</v>
          </cell>
        </row>
        <row r="2038">
          <cell r="G2038" t="str">
            <v>ул. Некрасова</v>
          </cell>
          <cell r="H2038" t="str">
            <v>15/2</v>
          </cell>
          <cell r="X2038">
            <v>44</v>
          </cell>
        </row>
        <row r="2044">
          <cell r="G2044" t="str">
            <v>ул. 40 лет Октября</v>
          </cell>
          <cell r="H2044" t="str">
            <v>3/1,4</v>
          </cell>
          <cell r="X2044">
            <v>70.19999999999999</v>
          </cell>
        </row>
        <row r="2050">
          <cell r="G2050" t="str">
            <v>ул. Островского</v>
          </cell>
          <cell r="H2050" t="str">
            <v>37а/2</v>
          </cell>
          <cell r="X2050">
            <v>45.6</v>
          </cell>
        </row>
        <row r="2056">
          <cell r="G2056" t="str">
            <v> ул. Пионерская</v>
          </cell>
          <cell r="H2056" t="str">
            <v>13/1</v>
          </cell>
          <cell r="X2056">
            <v>40.4</v>
          </cell>
        </row>
        <row r="2057">
          <cell r="G2057" t="str">
            <v>ул. Первомайская</v>
          </cell>
          <cell r="H2057">
            <v>18</v>
          </cell>
          <cell r="X2057">
            <v>124.7</v>
          </cell>
        </row>
        <row r="2064">
          <cell r="G2064" t="str">
            <v>ул. Пушкина</v>
          </cell>
          <cell r="H2064" t="str">
            <v>18/2</v>
          </cell>
          <cell r="X2064">
            <v>26.5</v>
          </cell>
        </row>
        <row r="2065">
          <cell r="G2065" t="str">
            <v>ул. Пушкина</v>
          </cell>
          <cell r="H2065" t="str">
            <v>20/1,2</v>
          </cell>
          <cell r="X2065">
            <v>44.5</v>
          </cell>
        </row>
        <row r="2067">
          <cell r="G2067" t="str">
            <v>ул. Разведчиков</v>
          </cell>
          <cell r="H2067" t="str">
            <v>9/3</v>
          </cell>
          <cell r="X2067">
            <v>24.9</v>
          </cell>
        </row>
        <row r="2069">
          <cell r="G2069" t="str">
            <v>ул. Сибирская</v>
          </cell>
          <cell r="H2069" t="str">
            <v>11/2</v>
          </cell>
          <cell r="X2069">
            <v>31</v>
          </cell>
        </row>
        <row r="2071">
          <cell r="G2071" t="str">
            <v>ул. Сибирская</v>
          </cell>
          <cell r="H2071" t="str">
            <v>14/2</v>
          </cell>
          <cell r="X2071">
            <v>34</v>
          </cell>
        </row>
        <row r="2073">
          <cell r="G2073" t="str">
            <v>ул. Сибирская</v>
          </cell>
          <cell r="H2073" t="str">
            <v>18/1</v>
          </cell>
          <cell r="X2073">
            <v>30.2</v>
          </cell>
        </row>
        <row r="2074">
          <cell r="G2074" t="str">
            <v>ул. Сибирская</v>
          </cell>
          <cell r="H2074" t="str">
            <v>22/1</v>
          </cell>
          <cell r="X2074">
            <v>41.4</v>
          </cell>
        </row>
        <row r="2076">
          <cell r="G2076" t="str">
            <v>ул. Сосновая</v>
          </cell>
          <cell r="H2076" t="str">
            <v>5/1</v>
          </cell>
          <cell r="X2076">
            <v>44.4</v>
          </cell>
        </row>
        <row r="2077">
          <cell r="G2077" t="str">
            <v>ул. Сосновая</v>
          </cell>
          <cell r="H2077" t="str">
            <v>10/1</v>
          </cell>
          <cell r="X2077">
            <v>33.5</v>
          </cell>
        </row>
        <row r="2078">
          <cell r="G2078" t="str">
            <v>ул. Сушинских</v>
          </cell>
          <cell r="H2078" t="str">
            <v>8/2</v>
          </cell>
          <cell r="X2078">
            <v>61.9</v>
          </cell>
        </row>
        <row r="2079">
          <cell r="G2079" t="str">
            <v>ул. Тургенева</v>
          </cell>
          <cell r="H2079" t="str">
            <v>15/1</v>
          </cell>
          <cell r="X2079">
            <v>77.3</v>
          </cell>
        </row>
        <row r="2080">
          <cell r="G2080" t="str">
            <v>ул. Тюменская</v>
          </cell>
          <cell r="H2080" t="str">
            <v>11/2</v>
          </cell>
          <cell r="X2080">
            <v>75.4</v>
          </cell>
        </row>
        <row r="2084">
          <cell r="G2084" t="str">
            <v>ул. Энергетиков</v>
          </cell>
          <cell r="H2084" t="str">
            <v>1/1</v>
          </cell>
          <cell r="X2084">
            <v>73.9</v>
          </cell>
        </row>
        <row r="2090">
          <cell r="G2090" t="str">
            <v>ул.Железнодорожная</v>
          </cell>
          <cell r="H2090" t="str">
            <v>2/1,2</v>
          </cell>
          <cell r="X2090">
            <v>76.6</v>
          </cell>
        </row>
        <row r="2094">
          <cell r="G2094" t="str">
            <v>ул.Железнодорожная</v>
          </cell>
          <cell r="H2094" t="str">
            <v>2в/2</v>
          </cell>
          <cell r="X2094">
            <v>20.1</v>
          </cell>
        </row>
        <row r="2096">
          <cell r="G2096" t="str">
            <v>ул.Железнодорожная</v>
          </cell>
          <cell r="H2096" t="str">
            <v>3/1,2,3,4,6</v>
          </cell>
          <cell r="X2096">
            <v>144.3</v>
          </cell>
        </row>
        <row r="2102">
          <cell r="G2102" t="str">
            <v>ул.Железнодорожная</v>
          </cell>
          <cell r="H2102" t="str">
            <v>4/3</v>
          </cell>
          <cell r="X2102">
            <v>18.8</v>
          </cell>
        </row>
        <row r="2105">
          <cell r="G2105" t="str">
            <v>ул.Железнодорожная</v>
          </cell>
          <cell r="H2105" t="str">
            <v>6а/1,2,3</v>
          </cell>
          <cell r="X2105">
            <v>96.1</v>
          </cell>
        </row>
        <row r="2112">
          <cell r="G2112" t="str">
            <v>ул. Совхозная </v>
          </cell>
          <cell r="H2112">
            <v>7</v>
          </cell>
          <cell r="X2112">
            <v>80.69999999999999</v>
          </cell>
        </row>
        <row r="2119">
          <cell r="X2119">
            <v>80406.47000000003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.о площ.до 1999г"/>
      <sheetName val="полубл.дома"/>
      <sheetName val="неблаг.дома"/>
      <sheetName val="благоустр.дома"/>
      <sheetName val="мног.дома, благ."/>
      <sheetName val="проб.дома"/>
      <sheetName val="КУМИ2"/>
      <sheetName val="КУМИ"/>
      <sheetName val="одн.дома"/>
      <sheetName val="лиц.счета"/>
      <sheetName val="для паспортов"/>
      <sheetName val="для сверки площ"/>
      <sheetName val="инф.госжилинсп"/>
      <sheetName val="на 01.01.2014г"/>
      <sheetName val="Трифон"/>
      <sheetName val="полный список"/>
      <sheetName val="небл.с1.01.14г"/>
      <sheetName val="не благ.текущ"/>
      <sheetName val="благ.одноэт."/>
      <sheetName val="бл.однэт.тек"/>
      <sheetName val="благ. на 01.01.14г"/>
      <sheetName val="благ."/>
      <sheetName val="на 01,10.13г"/>
      <sheetName val="инж.одноэт."/>
      <sheetName val="виды благ."/>
      <sheetName val="дог"/>
      <sheetName val="с 1.01.13г"/>
    </sheetNames>
    <sheetDataSet>
      <sheetData sheetId="14">
        <row r="8">
          <cell r="B8" t="str">
            <v>ул. Кирова , д. 58</v>
          </cell>
          <cell r="AB8">
            <v>631.8</v>
          </cell>
        </row>
        <row r="24">
          <cell r="B24" t="str">
            <v>пер. Рабочий, д. 11</v>
          </cell>
          <cell r="AB24">
            <v>69.4</v>
          </cell>
        </row>
        <row r="27">
          <cell r="B27" t="str">
            <v>ул. Кирова, д. 66 кв.2</v>
          </cell>
          <cell r="AB27">
            <v>46.4</v>
          </cell>
        </row>
        <row r="31">
          <cell r="B31" t="str">
            <v>ул. Северная, д. 1 кв. 2</v>
          </cell>
          <cell r="AB31">
            <v>78.1</v>
          </cell>
        </row>
        <row r="32">
          <cell r="B32" t="str">
            <v>ул. Северная, д. 5 кв. 1</v>
          </cell>
          <cell r="AB32">
            <v>70.9</v>
          </cell>
        </row>
        <row r="35">
          <cell r="B35" t="str">
            <v>ул. Буденного, д. 26</v>
          </cell>
          <cell r="AB35">
            <v>888.7</v>
          </cell>
        </row>
        <row r="58">
          <cell r="B58" t="str">
            <v>ул. Буденного, д. 28</v>
          </cell>
          <cell r="AB58">
            <v>373.59999999999997</v>
          </cell>
        </row>
        <row r="67">
          <cell r="B67" t="str">
            <v>ул. Буденного, д. 34</v>
          </cell>
          <cell r="AB67">
            <v>365.70000000000005</v>
          </cell>
        </row>
        <row r="76">
          <cell r="B76" t="str">
            <v>ул. Буденного, д. 32</v>
          </cell>
          <cell r="AB76">
            <v>896</v>
          </cell>
        </row>
        <row r="99">
          <cell r="B99" t="str">
            <v>ул. Буденного, д. 36</v>
          </cell>
          <cell r="AB99">
            <v>794.6000000000001</v>
          </cell>
        </row>
        <row r="117">
          <cell r="B117" t="str">
            <v>ул. Буденного, д. 18 кв. 1</v>
          </cell>
          <cell r="AB117">
            <v>44.5</v>
          </cell>
        </row>
        <row r="118">
          <cell r="B118" t="str">
            <v>ул. Буденного, д. 4 кв. 2</v>
          </cell>
          <cell r="AB118">
            <v>46</v>
          </cell>
        </row>
        <row r="121">
          <cell r="B121" t="str">
            <v>ул. Буденного, д. 56 кв. 1</v>
          </cell>
          <cell r="AB121">
            <v>55.4</v>
          </cell>
        </row>
        <row r="122">
          <cell r="B122" t="str">
            <v>кв1</v>
          </cell>
        </row>
        <row r="124">
          <cell r="AB124">
            <v>0</v>
          </cell>
        </row>
        <row r="125">
          <cell r="B125" t="str">
            <v>ул. Строителей, д. 1</v>
          </cell>
          <cell r="AB125">
            <v>75.6</v>
          </cell>
        </row>
        <row r="126">
          <cell r="B126" t="str">
            <v>кв1</v>
          </cell>
        </row>
        <row r="128">
          <cell r="B128" t="str">
            <v>ул. Строителей, д. 3 кв. 1</v>
          </cell>
          <cell r="AB128">
            <v>36.7</v>
          </cell>
        </row>
        <row r="130">
          <cell r="B130" t="str">
            <v>ул. Строителей, д. 5 кв. 2</v>
          </cell>
          <cell r="AB130">
            <v>39.2</v>
          </cell>
        </row>
        <row r="132">
          <cell r="B132" t="str">
            <v>ул. Строителей, д. 6</v>
          </cell>
          <cell r="AB132">
            <v>78.6</v>
          </cell>
        </row>
        <row r="137">
          <cell r="B137" t="str">
            <v>ул. Строителей, д. 8</v>
          </cell>
          <cell r="AB137">
            <v>77.1</v>
          </cell>
        </row>
        <row r="142">
          <cell r="B142" t="str">
            <v>ул. Строителей, д. 10 кв. 1</v>
          </cell>
          <cell r="AB142">
            <v>47.5</v>
          </cell>
        </row>
        <row r="145">
          <cell r="B145" t="str">
            <v>ул. Гагарина, д. 12 кв. 2</v>
          </cell>
          <cell r="AB145">
            <v>27.4</v>
          </cell>
        </row>
        <row r="149">
          <cell r="B149" t="str">
            <v>ул. Комарова, д. 8 кв. 1</v>
          </cell>
          <cell r="AB149">
            <v>48.1</v>
          </cell>
        </row>
        <row r="150">
          <cell r="B150" t="str">
            <v>ул. Комарова, д. 26 кв. 2</v>
          </cell>
          <cell r="AB150">
            <v>74.6</v>
          </cell>
        </row>
        <row r="153">
          <cell r="B153" t="str">
            <v>ул. Комарова, д. 27 кв. 2</v>
          </cell>
          <cell r="AB153">
            <v>54.9</v>
          </cell>
        </row>
        <row r="154">
          <cell r="B154" t="str">
            <v>ул. Комарова, д. 40 кв. 1</v>
          </cell>
          <cell r="AB154">
            <v>46.5</v>
          </cell>
        </row>
        <row r="158">
          <cell r="B158" t="str">
            <v>ул. Белькова, д. 2</v>
          </cell>
          <cell r="AB158">
            <v>152</v>
          </cell>
        </row>
        <row r="161">
          <cell r="B161" t="str">
            <v>ул. Белькова, д. 3 кв. 2</v>
          </cell>
          <cell r="AB161">
            <v>76.1</v>
          </cell>
        </row>
        <row r="163">
          <cell r="B163" t="str">
            <v>ул. Белькова, д. 7 кв. 2</v>
          </cell>
          <cell r="AB163">
            <v>75.3</v>
          </cell>
        </row>
        <row r="166">
          <cell r="B166" t="str">
            <v>ул. Белькова, д. 8 кв. 2</v>
          </cell>
          <cell r="AB166">
            <v>78.3</v>
          </cell>
        </row>
        <row r="170">
          <cell r="B170" t="str">
            <v>ул. Белькова, д. 10 кв. 2</v>
          </cell>
          <cell r="AB170">
            <v>80</v>
          </cell>
        </row>
        <row r="171">
          <cell r="B171" t="str">
            <v>ул. Черемушки, д. 1 кв. 1</v>
          </cell>
          <cell r="AB171">
            <v>72.2</v>
          </cell>
        </row>
        <row r="174">
          <cell r="B174" t="str">
            <v>ул. Черемушки, д. 2 кв. 2</v>
          </cell>
          <cell r="AB174">
            <v>73.1</v>
          </cell>
        </row>
        <row r="175">
          <cell r="B175" t="str">
            <v>ул. Черемушки, д. 3</v>
          </cell>
          <cell r="AB175">
            <v>148</v>
          </cell>
        </row>
        <row r="178">
          <cell r="B178" t="str">
            <v>ул. Черемушки, д. 4 кв. 2</v>
          </cell>
          <cell r="AB178">
            <v>74.7</v>
          </cell>
        </row>
        <row r="180">
          <cell r="B180" t="str">
            <v>ул. Черемушки, д. 6 кв. 2</v>
          </cell>
          <cell r="AB180">
            <v>73.4</v>
          </cell>
        </row>
        <row r="181">
          <cell r="B181" t="str">
            <v>ул. Черемушки, д. 7</v>
          </cell>
          <cell r="AB181">
            <v>145.39999999999998</v>
          </cell>
        </row>
        <row r="184">
          <cell r="B184" t="str">
            <v>ул. Черемушки, д. 8 кв. 2</v>
          </cell>
          <cell r="AB184">
            <v>69.5</v>
          </cell>
        </row>
        <row r="187">
          <cell r="B187" t="str">
            <v>ул. Черемушки, д. 9</v>
          </cell>
          <cell r="AB187">
            <v>149.7</v>
          </cell>
        </row>
        <row r="190">
          <cell r="B190" t="str">
            <v>ул. Черемушки, д. 10 кв. 2</v>
          </cell>
          <cell r="AB190">
            <v>71.4</v>
          </cell>
        </row>
        <row r="193">
          <cell r="B193" t="str">
            <v>ул. Пролетарская, д. 17</v>
          </cell>
          <cell r="AB193">
            <v>88.80000000000001</v>
          </cell>
        </row>
        <row r="196">
          <cell r="B196" t="str">
            <v>ул. Западная, д. 4 кв. 1</v>
          </cell>
          <cell r="AB196">
            <v>54.9</v>
          </cell>
        </row>
        <row r="199">
          <cell r="B199" t="str">
            <v>ул. Западная, д. 6</v>
          </cell>
          <cell r="AB199">
            <v>109.80000000000001</v>
          </cell>
        </row>
        <row r="206">
          <cell r="AB206">
            <v>722.1</v>
          </cell>
        </row>
        <row r="223">
          <cell r="AB223">
            <v>714.3</v>
          </cell>
        </row>
        <row r="240">
          <cell r="AB240">
            <v>957.2</v>
          </cell>
        </row>
        <row r="264">
          <cell r="AB264">
            <v>1033.3999999999999</v>
          </cell>
        </row>
        <row r="289">
          <cell r="AB289">
            <v>1736.4999999999998</v>
          </cell>
        </row>
        <row r="326">
          <cell r="AB326">
            <v>54</v>
          </cell>
        </row>
        <row r="327">
          <cell r="AB327">
            <v>54</v>
          </cell>
        </row>
        <row r="328">
          <cell r="AB328">
            <v>40.8</v>
          </cell>
        </row>
        <row r="330">
          <cell r="AB330">
            <v>105.69999999999999</v>
          </cell>
        </row>
        <row r="333">
          <cell r="AB333">
            <v>148.4</v>
          </cell>
        </row>
        <row r="338">
          <cell r="AB338">
            <v>73.7</v>
          </cell>
        </row>
        <row r="342">
          <cell r="AB342">
            <v>35.5</v>
          </cell>
        </row>
        <row r="345">
          <cell r="AB345">
            <v>58.7</v>
          </cell>
        </row>
        <row r="352">
          <cell r="AB352">
            <v>45.1</v>
          </cell>
        </row>
        <row r="353">
          <cell r="AB353">
            <v>27.9</v>
          </cell>
        </row>
        <row r="357">
          <cell r="AB357">
            <v>61.8</v>
          </cell>
        </row>
        <row r="361">
          <cell r="AB361">
            <v>41.8</v>
          </cell>
        </row>
        <row r="364">
          <cell r="AB364">
            <v>64.8</v>
          </cell>
        </row>
        <row r="366">
          <cell r="AB366">
            <v>32.1</v>
          </cell>
        </row>
        <row r="369">
          <cell r="AB369">
            <v>8.9</v>
          </cell>
        </row>
        <row r="375">
          <cell r="AB375">
            <v>67.5</v>
          </cell>
        </row>
        <row r="377">
          <cell r="AB377">
            <v>68.6</v>
          </cell>
        </row>
        <row r="385">
          <cell r="AB385">
            <v>100.1</v>
          </cell>
        </row>
        <row r="388">
          <cell r="AB388">
            <v>44.8</v>
          </cell>
        </row>
        <row r="391">
          <cell r="AB391">
            <v>52.3</v>
          </cell>
        </row>
        <row r="392">
          <cell r="AB392">
            <v>35.2</v>
          </cell>
        </row>
        <row r="393">
          <cell r="AB393">
            <v>80.5</v>
          </cell>
        </row>
        <row r="398">
          <cell r="AB398">
            <v>52.7</v>
          </cell>
        </row>
        <row r="404">
          <cell r="AB404">
            <v>71.8</v>
          </cell>
        </row>
        <row r="408">
          <cell r="AB408">
            <v>40.5</v>
          </cell>
        </row>
        <row r="409">
          <cell r="AB409">
            <v>71.8</v>
          </cell>
        </row>
        <row r="411">
          <cell r="AB411">
            <v>734</v>
          </cell>
        </row>
        <row r="430">
          <cell r="AB430">
            <v>35.9</v>
          </cell>
        </row>
        <row r="431">
          <cell r="AB431">
            <v>98</v>
          </cell>
        </row>
        <row r="434">
          <cell r="AB434">
            <v>49</v>
          </cell>
        </row>
        <row r="441">
          <cell r="B441" t="str">
            <v>ул. Ворошилова, д. 48 кв. 2</v>
          </cell>
          <cell r="AB441">
            <v>46.2</v>
          </cell>
        </row>
        <row r="450">
          <cell r="B450" t="str">
            <v>ул. Пушкина, д. 25</v>
          </cell>
          <cell r="AB450">
            <v>66</v>
          </cell>
        </row>
        <row r="453">
          <cell r="B453" t="str">
            <v>ул. Пушкина, д. 27</v>
          </cell>
          <cell r="AB453">
            <v>82.6</v>
          </cell>
        </row>
        <row r="456">
          <cell r="B456" t="str">
            <v>ул. Пушкина, д. 31</v>
          </cell>
          <cell r="AB456">
            <v>95</v>
          </cell>
        </row>
        <row r="459">
          <cell r="B459" t="str">
            <v>ул. Пушкина, д. 33</v>
          </cell>
          <cell r="AB459">
            <v>78</v>
          </cell>
        </row>
        <row r="462">
          <cell r="B462" t="str">
            <v>ул. Пушкина, д. 21 кв. 1</v>
          </cell>
          <cell r="AB462">
            <v>56</v>
          </cell>
        </row>
        <row r="466">
          <cell r="B466" t="str">
            <v>пер. Советский, д. 3 кв. 2</v>
          </cell>
          <cell r="AB466">
            <v>70.3</v>
          </cell>
        </row>
        <row r="469">
          <cell r="B469" t="str">
            <v>ул. Пушкина, д. 20</v>
          </cell>
          <cell r="AB469">
            <v>49</v>
          </cell>
        </row>
        <row r="474">
          <cell r="AB474">
            <v>0</v>
          </cell>
        </row>
        <row r="475">
          <cell r="AB475">
            <v>71.3</v>
          </cell>
        </row>
        <row r="477">
          <cell r="AB477">
            <v>73.1</v>
          </cell>
        </row>
        <row r="483">
          <cell r="AB483">
            <v>904.9999999999999</v>
          </cell>
        </row>
        <row r="506">
          <cell r="AB506">
            <v>747.0000000000001</v>
          </cell>
        </row>
        <row r="525">
          <cell r="AB525">
            <v>47.6</v>
          </cell>
        </row>
        <row r="526">
          <cell r="AB526">
            <v>79.3</v>
          </cell>
        </row>
        <row r="529">
          <cell r="AB529">
            <v>875.6999999999998</v>
          </cell>
        </row>
        <row r="552">
          <cell r="AB552">
            <v>1212.3</v>
          </cell>
        </row>
        <row r="577">
          <cell r="AB577">
            <v>52.9</v>
          </cell>
        </row>
        <row r="581">
          <cell r="B581" t="str">
            <v>ул. Кирова, д. 3</v>
          </cell>
          <cell r="AB581">
            <v>716.3000000000001</v>
          </cell>
        </row>
        <row r="598">
          <cell r="B598" t="str">
            <v>ул. Кирова, д. 5</v>
          </cell>
          <cell r="AB598">
            <v>751.5</v>
          </cell>
        </row>
        <row r="616">
          <cell r="B616" t="str">
            <v>ул. Кирова, д. 7</v>
          </cell>
          <cell r="AB616">
            <v>731.0999999999999</v>
          </cell>
        </row>
        <row r="633">
          <cell r="B633" t="str">
            <v>ул. Кирова, д. 14 кв. 3</v>
          </cell>
          <cell r="AB633">
            <v>59.9</v>
          </cell>
        </row>
        <row r="638">
          <cell r="B638" t="str">
            <v>ул. Комарова, д. 17 кв. 1</v>
          </cell>
          <cell r="AB638">
            <v>76.7</v>
          </cell>
        </row>
        <row r="639">
          <cell r="B639" t="str">
            <v>ул. Ленина, д. 49 кв. 1</v>
          </cell>
          <cell r="AB639">
            <v>44.3</v>
          </cell>
        </row>
        <row r="640">
          <cell r="AB640">
            <v>44.3</v>
          </cell>
        </row>
        <row r="642">
          <cell r="B642" t="str">
            <v>ул. Красногорская, д. 1 кв. 1</v>
          </cell>
          <cell r="AB642">
            <v>48.8</v>
          </cell>
        </row>
        <row r="643">
          <cell r="B643" t="str">
            <v>ул. Красногорская, д. 3 кв. 1</v>
          </cell>
          <cell r="AB643">
            <v>57.8</v>
          </cell>
        </row>
        <row r="644">
          <cell r="B644" t="str">
            <v>ул. Красногорская, д. 23 кв. 1</v>
          </cell>
          <cell r="AB644">
            <v>56.2</v>
          </cell>
        </row>
        <row r="645">
          <cell r="B645" t="str">
            <v>ул. Красногорская, д. 23 кв. 2</v>
          </cell>
          <cell r="AB645">
            <v>56.6</v>
          </cell>
        </row>
        <row r="646">
          <cell r="B646" t="str">
            <v>ул. Бажова, д. 8 кв. 1 найм не начисл.</v>
          </cell>
          <cell r="AB646">
            <v>63.3</v>
          </cell>
        </row>
        <row r="650">
          <cell r="AB650">
            <v>50.7</v>
          </cell>
        </row>
        <row r="653">
          <cell r="AB653">
            <v>41.8</v>
          </cell>
        </row>
        <row r="654">
          <cell r="AB654">
            <v>51</v>
          </cell>
        </row>
        <row r="655">
          <cell r="AB655">
            <v>50.9</v>
          </cell>
        </row>
        <row r="656">
          <cell r="AB656">
            <v>75.1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.МОП"/>
      <sheetName val="Инф.о площ.помещ.жилого до 1999"/>
      <sheetName val="обсл."/>
      <sheetName val="полубл."/>
      <sheetName val="неблаг.дома"/>
      <sheetName val="одн.благ.дома"/>
      <sheetName val="многоэт.дома"/>
      <sheetName val="01.01.13г"/>
      <sheetName val="полн.список"/>
      <sheetName val="по отопл"/>
      <sheetName val="спор.дома"/>
      <sheetName val="КУМИ2"/>
      <sheetName val="КУМИ"/>
      <sheetName val="одн.дома 13.11.13"/>
      <sheetName val="однокв.дома"/>
      <sheetName val="лиц.счета"/>
      <sheetName val="для паспортов"/>
      <sheetName val="для сверки площ"/>
      <sheetName val="инф.госжилинсп"/>
      <sheetName val="на 01.01.2014г"/>
      <sheetName val="полн.спис"/>
      <sheetName val="небл.с 01.01.14г"/>
      <sheetName val="тек.небл."/>
      <sheetName val="инж.однэт"/>
      <sheetName val="инж.многэт"/>
      <sheetName val="обсл.площадь"/>
      <sheetName val="благ.одноэт"/>
      <sheetName val="благ.од.тек"/>
      <sheetName val="благ многоэт"/>
      <sheetName val="бл.мног.тек"/>
      <sheetName val="дог"/>
      <sheetName val="дог.с 01.04.13г"/>
    </sheetNames>
    <sheetDataSet>
      <sheetData sheetId="20">
        <row r="8">
          <cell r="B8" t="str">
            <v>ул. Ленина, д. 32</v>
          </cell>
          <cell r="Y8">
            <v>356.49999999999994</v>
          </cell>
        </row>
        <row r="17">
          <cell r="B17" t="str">
            <v>ул. Ленина, д. 30</v>
          </cell>
          <cell r="Y17">
            <v>302.7</v>
          </cell>
        </row>
        <row r="25">
          <cell r="B25" t="str">
            <v>ул. Ленина, д. 13</v>
          </cell>
          <cell r="Y25">
            <v>563.6999999999999</v>
          </cell>
        </row>
        <row r="38">
          <cell r="B38" t="str">
            <v>ул. Ленина, д. 28</v>
          </cell>
          <cell r="Y38">
            <v>646.8</v>
          </cell>
        </row>
        <row r="51">
          <cell r="B51" t="str">
            <v>ул. Ленина, д. 26</v>
          </cell>
          <cell r="Y51">
            <v>530.5999999999999</v>
          </cell>
        </row>
        <row r="63">
          <cell r="B63" t="str">
            <v>ул. Ленина, д. 38</v>
          </cell>
          <cell r="Y63">
            <v>103.3</v>
          </cell>
        </row>
        <row r="66">
          <cell r="B66" t="str">
            <v>ул. Ленина, д. 15 кв. 2</v>
          </cell>
          <cell r="Y66">
            <v>39.2</v>
          </cell>
        </row>
        <row r="68">
          <cell r="B68" t="str">
            <v>ул. Первомайская, д. 6</v>
          </cell>
          <cell r="Y68">
            <v>617.6999999999999</v>
          </cell>
        </row>
        <row r="93">
          <cell r="B93" t="str">
            <v>ул. Первомайская, д. 11</v>
          </cell>
          <cell r="Y93">
            <v>560.8000000000001</v>
          </cell>
        </row>
        <row r="106">
          <cell r="B106" t="str">
            <v>ул. Первомайская, д. 27 кв. 2</v>
          </cell>
          <cell r="Y106">
            <v>53.7</v>
          </cell>
        </row>
        <row r="109">
          <cell r="B109" t="str">
            <v>ул. Первомайская, д. 33</v>
          </cell>
          <cell r="Y109">
            <v>94.2</v>
          </cell>
        </row>
        <row r="115">
          <cell r="B115" t="str">
            <v>ул. 40 лет Победы, д. 9 кв. 2</v>
          </cell>
          <cell r="Y115">
            <v>77.2</v>
          </cell>
        </row>
        <row r="122">
          <cell r="B122" t="str">
            <v>пер. Кировский, д. 4</v>
          </cell>
          <cell r="Y122">
            <v>90</v>
          </cell>
        </row>
        <row r="126">
          <cell r="B126" t="str">
            <v>ул. Ленина, д. 9 кв. 2</v>
          </cell>
          <cell r="Y126">
            <v>44.7</v>
          </cell>
        </row>
        <row r="127">
          <cell r="B127" t="str">
            <v>ул. Гагарина, д.2</v>
          </cell>
          <cell r="Y127">
            <v>91.5</v>
          </cell>
        </row>
        <row r="130">
          <cell r="B130" t="str">
            <v>ул. Гагарина, д. 8 кв. 1</v>
          </cell>
          <cell r="Y130">
            <v>45.3</v>
          </cell>
        </row>
        <row r="131">
          <cell r="B131" t="str">
            <v>ул. Гагарина, д. 12 кв. 1</v>
          </cell>
          <cell r="Y131">
            <v>45.6</v>
          </cell>
        </row>
        <row r="132">
          <cell r="B132" t="str">
            <v>ул. Гагарина, д. 16</v>
          </cell>
          <cell r="Y132">
            <v>91.80000000000001</v>
          </cell>
        </row>
        <row r="135">
          <cell r="B135" t="str">
            <v>ул. Гагарина, д. 18</v>
          </cell>
          <cell r="Y135">
            <v>92</v>
          </cell>
        </row>
        <row r="138">
          <cell r="B138" t="str">
            <v>ул. Гагарина, д. 20 кв. 2</v>
          </cell>
          <cell r="Y138">
            <v>43.3</v>
          </cell>
        </row>
        <row r="142">
          <cell r="B142" t="str">
            <v>ул. Гагарина, д. 24 кв. 2</v>
          </cell>
          <cell r="Y142">
            <v>43.3</v>
          </cell>
        </row>
        <row r="143">
          <cell r="B143" t="str">
            <v>ул. Гагарина, д. 28</v>
          </cell>
          <cell r="Y143">
            <v>86.1</v>
          </cell>
        </row>
        <row r="146">
          <cell r="B146" t="str">
            <v>ул. Кирова, д. 22</v>
          </cell>
          <cell r="Y146">
            <v>114.7</v>
          </cell>
        </row>
        <row r="153">
          <cell r="B153" t="str">
            <v>ул. Ленина, д. 1б</v>
          </cell>
          <cell r="Y153">
            <v>186</v>
          </cell>
        </row>
        <row r="158">
          <cell r="B158" t="str">
            <v>ул. Ленина, д. 2</v>
          </cell>
          <cell r="Y158">
            <v>59.9</v>
          </cell>
        </row>
        <row r="161">
          <cell r="B161" t="str">
            <v>ул. Ленина, д. 4 кв. 1,2,4</v>
          </cell>
          <cell r="Y161">
            <v>83.3</v>
          </cell>
        </row>
        <row r="166">
          <cell r="B166" t="str">
            <v>ул. Ленина, д. 12</v>
          </cell>
          <cell r="Y166">
            <v>72.5</v>
          </cell>
        </row>
        <row r="169">
          <cell r="B169" t="str">
            <v>ул. Ленина, д. 16</v>
          </cell>
          <cell r="Y169">
            <v>72.19999999999999</v>
          </cell>
        </row>
        <row r="172">
          <cell r="B172" t="str">
            <v>ул. Ленина, д. 18 кв. 1</v>
          </cell>
          <cell r="Y172">
            <v>36</v>
          </cell>
        </row>
        <row r="173">
          <cell r="B173" t="str">
            <v>ул. Ленина, д. 20</v>
          </cell>
          <cell r="Y173">
            <v>644.1000000000001</v>
          </cell>
        </row>
        <row r="190">
          <cell r="B190" t="str">
            <v>ул. Ленина, д. 1 кв. 2</v>
          </cell>
          <cell r="Y190">
            <v>57.8</v>
          </cell>
        </row>
        <row r="191">
          <cell r="B191" t="str">
            <v>ул. Ленина, д. 7 кв. 2</v>
          </cell>
          <cell r="Y191">
            <v>56</v>
          </cell>
        </row>
        <row r="192">
          <cell r="B192" t="str">
            <v>ул. Ленина, д. 9 кв. 2</v>
          </cell>
          <cell r="Y192">
            <v>53.8</v>
          </cell>
        </row>
        <row r="194">
          <cell r="B194" t="str">
            <v>ул. Первомайская, д. 3 кв. 1</v>
          </cell>
          <cell r="Y194">
            <v>16.3</v>
          </cell>
        </row>
        <row r="198">
          <cell r="B198" t="str">
            <v>ул. Первомайская, д. 7 кв. 1</v>
          </cell>
          <cell r="Y198">
            <v>16.2</v>
          </cell>
        </row>
        <row r="200">
          <cell r="B200" t="str">
            <v>ул. Первомайская, д. 8 кв. 2</v>
          </cell>
          <cell r="Y200">
            <v>26.6</v>
          </cell>
        </row>
        <row r="201">
          <cell r="B201" t="str">
            <v>ул. Первомайская, д. 15</v>
          </cell>
          <cell r="Y201">
            <v>70.8</v>
          </cell>
        </row>
        <row r="202">
          <cell r="Y202">
            <v>35.5</v>
          </cell>
        </row>
        <row r="204">
          <cell r="B204" t="str">
            <v>ул. Первомайская, д. 10 кв. 1</v>
          </cell>
        </row>
        <row r="207">
          <cell r="B207" t="str">
            <v>ул. Первомайская, д. 12 кв. 1</v>
          </cell>
          <cell r="Y207">
            <v>34.7</v>
          </cell>
        </row>
        <row r="209">
          <cell r="B209" t="str">
            <v>ул. Первомайская, д. 17</v>
          </cell>
          <cell r="Y209">
            <v>86.69999999999999</v>
          </cell>
        </row>
        <row r="212">
          <cell r="B212" t="str">
            <v>ул. Первомайская, д. 14 кв. 1</v>
          </cell>
          <cell r="Y212">
            <v>43.2</v>
          </cell>
        </row>
        <row r="216">
          <cell r="B216" t="str">
            <v>ул. Гагарина, д. 2</v>
          </cell>
          <cell r="Y216">
            <v>74.6</v>
          </cell>
        </row>
        <row r="220">
          <cell r="B220" t="str">
            <v>ул. Гагарина, д. 8 </v>
          </cell>
          <cell r="Y220">
            <v>105.2</v>
          </cell>
        </row>
        <row r="223">
          <cell r="B223" t="str">
            <v>ул. Гагарина, д. 1 кв. 1</v>
          </cell>
          <cell r="Y223">
            <v>49.8</v>
          </cell>
        </row>
        <row r="224">
          <cell r="B224" t="str">
            <v>ул. Гагарина, д. 14 кв. 1</v>
          </cell>
          <cell r="Y224">
            <v>45.1</v>
          </cell>
        </row>
        <row r="231">
          <cell r="B231" t="str">
            <v>ул. Гагарина, д. 20 кв. 1</v>
          </cell>
          <cell r="Y231">
            <v>45.6</v>
          </cell>
        </row>
        <row r="233">
          <cell r="B233" t="str">
            <v>ул. Гагарина, д. 17 кв. 2</v>
          </cell>
          <cell r="Y233">
            <v>66.7</v>
          </cell>
        </row>
        <row r="234">
          <cell r="B234" t="str">
            <v>ул. Гагарина, д. 11 кв. 1</v>
          </cell>
          <cell r="Y234">
            <v>61.1</v>
          </cell>
        </row>
        <row r="235">
          <cell r="B235" t="str">
            <v>ул. Гагарина, д. 26</v>
          </cell>
          <cell r="Y235">
            <v>130</v>
          </cell>
        </row>
        <row r="238">
          <cell r="B238" t="str">
            <v>ул. Гагарина, д. 19 кв. 1</v>
          </cell>
          <cell r="Y238">
            <v>59.8</v>
          </cell>
        </row>
        <row r="239">
          <cell r="B239" t="str">
            <v>ул. Гагарина, д. 21 кв. 2</v>
          </cell>
          <cell r="Y239">
            <v>59.8</v>
          </cell>
        </row>
        <row r="241">
          <cell r="B241" t="str">
            <v>ул. Ключевская, д. 1</v>
          </cell>
          <cell r="Y241">
            <v>81</v>
          </cell>
        </row>
        <row r="246">
          <cell r="B246" t="str">
            <v>ул. Ключевская, д. 3</v>
          </cell>
          <cell r="Y246">
            <v>72.2</v>
          </cell>
        </row>
        <row r="249">
          <cell r="B249" t="str">
            <v>ул. Октябрьская, д. 9 кв. 2</v>
          </cell>
          <cell r="Y249">
            <v>33.9</v>
          </cell>
        </row>
        <row r="250">
          <cell r="B250" t="str">
            <v>ул. Октябрьская, д. 28 кв. 1, 3</v>
          </cell>
          <cell r="Y250">
            <v>68.3</v>
          </cell>
        </row>
        <row r="255">
          <cell r="B255" t="str">
            <v>ул. Октябрьская, д. 4 кв. 2</v>
          </cell>
          <cell r="Y255">
            <v>62.5</v>
          </cell>
        </row>
        <row r="258">
          <cell r="B258" t="str">
            <v>ул. Октябрьская, д. 18</v>
          </cell>
          <cell r="Y258">
            <v>107.8</v>
          </cell>
        </row>
        <row r="262">
          <cell r="B262" t="str">
            <v>ул. Октябрьская, д. 17 кв. 2, 3</v>
          </cell>
          <cell r="Y262">
            <v>81.7</v>
          </cell>
        </row>
        <row r="265">
          <cell r="B265" t="str">
            <v>ул. Октябрьская, д. 19 кв. 4</v>
          </cell>
          <cell r="Y265">
            <v>27.7</v>
          </cell>
        </row>
        <row r="268">
          <cell r="B268" t="str">
            <v>ул. Октябрьская, д. 22 кв.1</v>
          </cell>
          <cell r="Y268">
            <v>27.5</v>
          </cell>
        </row>
        <row r="269">
          <cell r="B269" t="str">
            <v>ул. Октябрьская, д. 24</v>
          </cell>
          <cell r="Y269">
            <v>90.1</v>
          </cell>
        </row>
        <row r="273">
          <cell r="B273" t="str">
            <v>ул. Октябрьская, д. 26 кв. 2</v>
          </cell>
          <cell r="Y273">
            <v>43.9</v>
          </cell>
        </row>
        <row r="274">
          <cell r="B274" t="str">
            <v>ул. Октябрьская, д. 27</v>
          </cell>
          <cell r="Y274">
            <v>110.8</v>
          </cell>
        </row>
        <row r="277">
          <cell r="B277" t="str">
            <v>ул. Октябрьская, д. 29 кв. 1</v>
          </cell>
          <cell r="Y277">
            <v>56.1</v>
          </cell>
        </row>
        <row r="278">
          <cell r="B278" t="str">
            <v>ул. Октябрьская, д. 30 кв. 1</v>
          </cell>
          <cell r="Y278">
            <v>55.5</v>
          </cell>
        </row>
        <row r="280">
          <cell r="B280" t="str">
            <v>ул. Октябрьская, д. 31</v>
          </cell>
          <cell r="Y280">
            <v>110.30000000000001</v>
          </cell>
        </row>
        <row r="284">
          <cell r="B284" t="str">
            <v>ул. Октябрьская, д. 36 кв. 2</v>
          </cell>
          <cell r="Y284">
            <v>62.3</v>
          </cell>
        </row>
        <row r="285">
          <cell r="B285" t="str">
            <v>ул. Октябрьская, д. 38 кв. 2</v>
          </cell>
          <cell r="Y285">
            <v>60.5</v>
          </cell>
        </row>
        <row r="286">
          <cell r="B286" t="str">
            <v>ул. Молодежная, д. 12 кв. 1</v>
          </cell>
          <cell r="Y286">
            <v>76.7</v>
          </cell>
        </row>
        <row r="289">
          <cell r="B289" t="str">
            <v>ул. Молодежная, д. 22 кв. 1</v>
          </cell>
          <cell r="Y289">
            <v>78.5</v>
          </cell>
        </row>
        <row r="290">
          <cell r="B290" t="str">
            <v>ул. Молодежная, д. 5 кв. 1</v>
          </cell>
          <cell r="Y290">
            <v>77.5</v>
          </cell>
        </row>
        <row r="295">
          <cell r="B295" t="str">
            <v>ул. Механизаторов, д. 2 кв. 2</v>
          </cell>
          <cell r="Y295">
            <v>44.5</v>
          </cell>
        </row>
        <row r="297">
          <cell r="B297" t="str">
            <v>ул. Советская, д. 15 кв. 1,3,4</v>
          </cell>
          <cell r="Y297">
            <v>80.5</v>
          </cell>
        </row>
        <row r="302">
          <cell r="B302" t="str">
            <v>ул. Советская, д. 3 кв. 1,2</v>
          </cell>
          <cell r="Y302">
            <v>82.9</v>
          </cell>
        </row>
        <row r="306">
          <cell r="B306" t="str">
            <v>ул. Советская, д. 6</v>
          </cell>
          <cell r="Y306">
            <v>73.9</v>
          </cell>
        </row>
        <row r="311">
          <cell r="B311" t="str">
            <v>ул. Советская, д. 4</v>
          </cell>
          <cell r="Y311">
            <v>73.9</v>
          </cell>
        </row>
        <row r="314">
          <cell r="B314" t="str">
            <v>ул. Советская, д. 10 кв. 1,3</v>
          </cell>
          <cell r="Y314">
            <v>53.900000000000006</v>
          </cell>
        </row>
        <row r="320">
          <cell r="B320" t="str">
            <v>ул. Советская, д. 1 кв. 1</v>
          </cell>
          <cell r="Y320">
            <v>36.3</v>
          </cell>
        </row>
        <row r="325">
          <cell r="B325" t="str">
            <v>ул. Восточная, д. 7 кв. 2</v>
          </cell>
          <cell r="Y325">
            <v>55.6</v>
          </cell>
        </row>
        <row r="327">
          <cell r="B327" t="str">
            <v>ул. Восточная, д. 2</v>
          </cell>
          <cell r="Y327">
            <v>116.6</v>
          </cell>
        </row>
        <row r="331">
          <cell r="B331" t="str">
            <v>ул. Восточная, д. 4 кв. 2</v>
          </cell>
          <cell r="Y331">
            <v>55.9</v>
          </cell>
        </row>
        <row r="332">
          <cell r="B332" t="str">
            <v>ул. Восточная, д. 11</v>
          </cell>
          <cell r="Y332">
            <v>127.5</v>
          </cell>
        </row>
        <row r="335">
          <cell r="B335" t="str">
            <v>ул. Восточная, д. 6 кв. 1</v>
          </cell>
          <cell r="Y335">
            <v>57.9</v>
          </cell>
        </row>
        <row r="338">
          <cell r="B338" t="str">
            <v>ул. Ключевская, д.7</v>
          </cell>
          <cell r="Y338">
            <v>71</v>
          </cell>
        </row>
        <row r="343">
          <cell r="B343" t="str">
            <v>ул. Ключевская, д. 11</v>
          </cell>
          <cell r="Y343">
            <v>110.8</v>
          </cell>
        </row>
        <row r="348">
          <cell r="B348" t="str">
            <v>ул. Ключевская, д. 9 кв. 2</v>
          </cell>
          <cell r="Y348">
            <v>60.6</v>
          </cell>
        </row>
        <row r="353">
          <cell r="B353" t="str">
            <v>ул. Ключевская, д.5 кв. 2</v>
          </cell>
          <cell r="Y353">
            <v>56.1</v>
          </cell>
        </row>
        <row r="359">
          <cell r="B359" t="str">
            <v>ул. Первомайская, д. 7 кв. 1</v>
          </cell>
          <cell r="Y359">
            <v>54.4</v>
          </cell>
        </row>
        <row r="360">
          <cell r="B360" t="str">
            <v>ул. Первомайская, д. 10</v>
          </cell>
          <cell r="Y360">
            <v>99.4</v>
          </cell>
        </row>
        <row r="363">
          <cell r="B363" t="str">
            <v>ул. Первомайская, д. 3</v>
          </cell>
          <cell r="Y363">
            <v>104.8</v>
          </cell>
        </row>
        <row r="369">
          <cell r="B369" t="str">
            <v>ул. Первомайская, д. 15 кв. 2</v>
          </cell>
          <cell r="Y369">
            <v>76.9</v>
          </cell>
        </row>
        <row r="374">
          <cell r="B374" t="str">
            <v>ул. Первомайская, д. 1</v>
          </cell>
          <cell r="Y374">
            <v>108.7</v>
          </cell>
        </row>
        <row r="377">
          <cell r="B377" t="str">
            <v>ул. Первомайская, д. 2 кв. 2,3,4</v>
          </cell>
          <cell r="Y377">
            <v>53</v>
          </cell>
        </row>
        <row r="383">
          <cell r="B383" t="str">
            <v>ул. Советская, д. 9</v>
          </cell>
          <cell r="Y383">
            <v>121.6</v>
          </cell>
        </row>
        <row r="386">
          <cell r="B386" t="str">
            <v>ул. Советская, д. 13 кв. 1</v>
          </cell>
          <cell r="Y386">
            <v>18.5</v>
          </cell>
        </row>
        <row r="390">
          <cell r="B390" t="str">
            <v>ул. Советская, д. 7 кв. 1</v>
          </cell>
          <cell r="Y390">
            <v>36.5</v>
          </cell>
        </row>
        <row r="393">
          <cell r="B393" t="str">
            <v>ул. Советская, д. 11 кв. 2</v>
          </cell>
          <cell r="Y393">
            <v>43.6</v>
          </cell>
        </row>
        <row r="394">
          <cell r="B394" t="str">
            <v>ул. Советская, д. 15 кв. 1,2,3</v>
          </cell>
          <cell r="Y394">
            <v>118.3</v>
          </cell>
        </row>
        <row r="400">
          <cell r="B400" t="str">
            <v>ул. Советская, д. 17 кв. 2</v>
          </cell>
          <cell r="Y400">
            <v>37.3</v>
          </cell>
        </row>
        <row r="402">
          <cell r="B402" t="str">
            <v>ул. Октябрьская, д. 9  </v>
          </cell>
          <cell r="Y402">
            <v>119.80000000000001</v>
          </cell>
        </row>
        <row r="405">
          <cell r="B405" t="str">
            <v>ул. Октябрьская, д. 10 кв. 2  </v>
          </cell>
          <cell r="Y405">
            <v>54</v>
          </cell>
        </row>
        <row r="407">
          <cell r="B407" t="str">
            <v>ул. Октябрьская, д. 2 кв. 2  </v>
          </cell>
          <cell r="Y407">
            <v>53.9</v>
          </cell>
        </row>
        <row r="408">
          <cell r="B408" t="str">
            <v>ул. Октябрьская, д. 12 кв. 2  </v>
          </cell>
          <cell r="Y408">
            <v>61.7</v>
          </cell>
        </row>
        <row r="411">
          <cell r="B411" t="str">
            <v>ул. Октябрьская, д. 3 </v>
          </cell>
          <cell r="Y411">
            <v>115.4</v>
          </cell>
        </row>
        <row r="414">
          <cell r="B414" t="str">
            <v>ул. Октябрьская, д. 1 кв. 1</v>
          </cell>
          <cell r="Y414">
            <v>27</v>
          </cell>
        </row>
        <row r="415">
          <cell r="B415" t="str">
            <v>ул. Октябрьская, д. 5 кв. 2  </v>
          </cell>
          <cell r="Y415">
            <v>37.1</v>
          </cell>
        </row>
        <row r="416">
          <cell r="B416" t="str">
            <v>ул. Октябрьская, д.6 кв. 2  </v>
          </cell>
          <cell r="Y416">
            <v>34.2</v>
          </cell>
        </row>
        <row r="417">
          <cell r="B417" t="str">
            <v>ул. Октябрьская, д. 11</v>
          </cell>
          <cell r="Y417">
            <v>112.3</v>
          </cell>
        </row>
        <row r="421">
          <cell r="B421" t="str">
            <v>ул. Механизаторов, д. 3 кв. 2</v>
          </cell>
          <cell r="Y421">
            <v>43.8</v>
          </cell>
        </row>
        <row r="424">
          <cell r="B424" t="str">
            <v>ул. Механизаторов, д. 1 кв. 1</v>
          </cell>
          <cell r="Y424">
            <v>43.7</v>
          </cell>
        </row>
        <row r="429">
          <cell r="B429" t="str">
            <v>ул. Механизаторов, д. 2</v>
          </cell>
          <cell r="Y429">
            <v>75.8</v>
          </cell>
        </row>
        <row r="432">
          <cell r="B432" t="str">
            <v>ул. Механизаторов, д. 4 кв. 2</v>
          </cell>
          <cell r="Y432">
            <v>39.5</v>
          </cell>
        </row>
        <row r="433">
          <cell r="B433" t="str">
            <v>ул. Механизаторов, д. 6</v>
          </cell>
          <cell r="Y433">
            <v>88</v>
          </cell>
        </row>
        <row r="436">
          <cell r="B436" t="str">
            <v>ул. Механизаторов, д. 9 кв. 2</v>
          </cell>
          <cell r="Y436">
            <v>40</v>
          </cell>
        </row>
        <row r="438">
          <cell r="B438" t="str">
            <v>ул. Механизаторов, д. 16</v>
          </cell>
          <cell r="Y438">
            <v>140</v>
          </cell>
        </row>
        <row r="443">
          <cell r="B443" t="str">
            <v>ул. Заречная, д. 1 кв. 2</v>
          </cell>
          <cell r="Y443">
            <v>16</v>
          </cell>
        </row>
        <row r="444">
          <cell r="B444" t="str">
            <v>ул. Заречная, д. 3 кв. 2</v>
          </cell>
          <cell r="Y444">
            <v>65.7</v>
          </cell>
        </row>
        <row r="450">
          <cell r="B450" t="str">
            <v>ул. Клубная, д. 5 кв. 1</v>
          </cell>
          <cell r="Y450">
            <v>38.4</v>
          </cell>
        </row>
        <row r="451">
          <cell r="B451" t="str">
            <v>ул. Клубная, д. 12 кв. 1</v>
          </cell>
          <cell r="Y451">
            <v>74.6</v>
          </cell>
        </row>
        <row r="452">
          <cell r="B452" t="str">
            <v>ул. Клубная, д. 17 кв. 2</v>
          </cell>
          <cell r="Y452">
            <v>72.4</v>
          </cell>
        </row>
        <row r="454">
          <cell r="B454" t="str">
            <v>ул. Ленина, д. 26</v>
          </cell>
          <cell r="Y454">
            <v>573.6</v>
          </cell>
        </row>
        <row r="467">
          <cell r="B467" t="str">
            <v>ул. Ленина, д. 28</v>
          </cell>
          <cell r="Y467">
            <v>437.2</v>
          </cell>
        </row>
        <row r="476">
          <cell r="B476" t="str">
            <v>ул. Ленина, д. 36 кв. 2</v>
          </cell>
          <cell r="Y476">
            <v>80.9</v>
          </cell>
        </row>
        <row r="477">
          <cell r="B477" t="str">
            <v>ул. Ленина, д. 38 кв. 1</v>
          </cell>
          <cell r="Y477">
            <v>79.9</v>
          </cell>
        </row>
        <row r="478">
          <cell r="B478" t="str">
            <v>ул. Ленина, д. 40а</v>
          </cell>
          <cell r="Y478">
            <v>614.5</v>
          </cell>
        </row>
        <row r="503">
          <cell r="B503" t="str">
            <v>ул. Ленина, д. 62 кв. 1</v>
          </cell>
          <cell r="Y503">
            <v>71</v>
          </cell>
        </row>
        <row r="504">
          <cell r="B504" t="str">
            <v>ул. Ленина, д. 65 кв. 2</v>
          </cell>
          <cell r="Y504">
            <v>68</v>
          </cell>
        </row>
        <row r="505">
          <cell r="B505" t="str">
            <v>ул. Ленина, д. 68 кв. 1</v>
          </cell>
          <cell r="Y505">
            <v>38</v>
          </cell>
        </row>
        <row r="508">
          <cell r="B508" t="str">
            <v>ул. Береговая, д. 9 кв. 2</v>
          </cell>
          <cell r="Y508">
            <v>46</v>
          </cell>
        </row>
        <row r="511">
          <cell r="B511" t="str">
            <v>ул. Луговая, д. 2 кв. 1</v>
          </cell>
          <cell r="Y511">
            <v>63.4</v>
          </cell>
        </row>
        <row r="520">
          <cell r="B520" t="str">
            <v>ул. Коммунаров, д. 29 кв. 1</v>
          </cell>
          <cell r="Y520">
            <v>49</v>
          </cell>
        </row>
        <row r="521">
          <cell r="B521" t="str">
            <v>ул. Коммунаров, д. 59 кв. 1</v>
          </cell>
          <cell r="Y521">
            <v>51</v>
          </cell>
        </row>
        <row r="524">
          <cell r="B524" t="str">
            <v>ул. Коммунаров, д. 63</v>
          </cell>
          <cell r="Y524">
            <v>100</v>
          </cell>
        </row>
        <row r="529">
          <cell r="B529" t="str">
            <v>ул. Молодежная, д. 15а</v>
          </cell>
          <cell r="Y529">
            <v>92</v>
          </cell>
        </row>
        <row r="539">
          <cell r="B539" t="str">
            <v>ул. Молодежная, д. 5 кв. 2</v>
          </cell>
          <cell r="Y539">
            <v>41</v>
          </cell>
        </row>
        <row r="544">
          <cell r="B544" t="str">
            <v>ул. Ленина, д. 2</v>
          </cell>
          <cell r="Y544">
            <v>93</v>
          </cell>
        </row>
        <row r="549">
          <cell r="B549" t="str">
            <v>ул. Ленина, д. 11 кв. 1</v>
          </cell>
          <cell r="Y549">
            <v>48</v>
          </cell>
        </row>
        <row r="552">
          <cell r="B552" t="str">
            <v>ул. Ленина, д. 14 кв. 2</v>
          </cell>
          <cell r="Y552">
            <v>49</v>
          </cell>
        </row>
        <row r="553">
          <cell r="B553" t="str">
            <v>ул. Механизаторов, д 31 кв. 2</v>
          </cell>
          <cell r="Y553">
            <v>48</v>
          </cell>
        </row>
        <row r="554">
          <cell r="B554" t="str">
            <v>ул. Механизаторов, д 36 кв. 1</v>
          </cell>
          <cell r="Y554">
            <v>48</v>
          </cell>
        </row>
        <row r="557">
          <cell r="B557" t="str">
            <v>ул. Механизаторов, д 38 кв. 2</v>
          </cell>
          <cell r="Y557">
            <v>49</v>
          </cell>
        </row>
        <row r="558">
          <cell r="B558" t="str">
            <v>ул. Чапаева, д. 7 кв. 1</v>
          </cell>
          <cell r="Y558">
            <v>42</v>
          </cell>
        </row>
        <row r="567">
          <cell r="B567" t="str">
            <v>ул. Центральная, д. 50 кв. 1</v>
          </cell>
          <cell r="Y567">
            <v>30</v>
          </cell>
        </row>
        <row r="568">
          <cell r="B568" t="str">
            <v>ул. Центральная, д. 60 кв. 2</v>
          </cell>
          <cell r="Y568">
            <v>38</v>
          </cell>
        </row>
        <row r="569">
          <cell r="B569" t="str">
            <v>ул. Центральная, д. 64 кв. 2</v>
          </cell>
          <cell r="Y569">
            <v>36.3</v>
          </cell>
        </row>
        <row r="572">
          <cell r="B572" t="str">
            <v>ул. Пилорамная, д. 2</v>
          </cell>
          <cell r="Y572">
            <v>70.1</v>
          </cell>
        </row>
        <row r="575">
          <cell r="B575" t="str">
            <v>пер. Рабочий, д. 2 кв. 1</v>
          </cell>
          <cell r="Y575">
            <v>20</v>
          </cell>
        </row>
        <row r="579">
          <cell r="B579" t="str">
            <v>ул. Советская, д. 50</v>
          </cell>
          <cell r="Y579">
            <v>829</v>
          </cell>
        </row>
        <row r="599">
          <cell r="B599" t="str">
            <v>ул. Советская, д. 41</v>
          </cell>
          <cell r="Y599">
            <v>884.9</v>
          </cell>
        </row>
        <row r="623">
          <cell r="B623" t="str">
            <v>ул. Советская, д. 39</v>
          </cell>
          <cell r="Y623">
            <v>710.1</v>
          </cell>
        </row>
        <row r="640">
          <cell r="B640" t="str">
            <v>ул. Советская, д. 37</v>
          </cell>
          <cell r="Y640">
            <v>617.8000000000001</v>
          </cell>
        </row>
        <row r="657">
          <cell r="B657" t="str">
            <v>ул. Строителей, д. 2 кв. 2</v>
          </cell>
          <cell r="Y657">
            <v>60</v>
          </cell>
        </row>
        <row r="659">
          <cell r="B659" t="str">
            <v>ул. Строителей, д. 4 кв. 2</v>
          </cell>
          <cell r="Y659">
            <v>36.2</v>
          </cell>
        </row>
        <row r="662">
          <cell r="B662" t="str">
            <v>ул. Пушкина, д. 2</v>
          </cell>
          <cell r="Y662">
            <v>136.3</v>
          </cell>
        </row>
        <row r="669">
          <cell r="B669" t="str">
            <v>ул. Пушкина, д. 4 кв. 3</v>
          </cell>
          <cell r="Y669">
            <v>41.1</v>
          </cell>
        </row>
        <row r="672">
          <cell r="B672" t="str">
            <v>ул. Пушкина, д. 8 кв. 2</v>
          </cell>
          <cell r="Y672">
            <v>56.5</v>
          </cell>
        </row>
        <row r="675">
          <cell r="B675" t="str">
            <v>ул. Ворошилова, д. 3</v>
          </cell>
          <cell r="Y675">
            <v>108.1</v>
          </cell>
        </row>
        <row r="680">
          <cell r="B680" t="str">
            <v>ул. Ворошилова, д. 7а</v>
          </cell>
          <cell r="Y680">
            <v>500</v>
          </cell>
        </row>
        <row r="695">
          <cell r="B695" t="str">
            <v>ул. Ворошилова, д. 7</v>
          </cell>
          <cell r="Y695">
            <v>511.7</v>
          </cell>
        </row>
        <row r="721">
          <cell r="B721" t="str">
            <v>ул. Первомайская, д. 39 кв. 2</v>
          </cell>
          <cell r="Y721">
            <v>37</v>
          </cell>
        </row>
        <row r="727">
          <cell r="B727" t="str">
            <v>ул. Советская, д. 4 кв. 1,2,4</v>
          </cell>
          <cell r="Y727">
            <v>104</v>
          </cell>
        </row>
        <row r="733">
          <cell r="B733" t="str">
            <v>ул. Механизаторов, д. 1 кв. 1,2</v>
          </cell>
          <cell r="Y733">
            <v>52.8</v>
          </cell>
        </row>
        <row r="739">
          <cell r="B739" t="str">
            <v>ул. Механизаторов, д. 18</v>
          </cell>
          <cell r="Y739">
            <v>55.1</v>
          </cell>
        </row>
        <row r="746">
          <cell r="B746" t="str">
            <v>ул. Октябрьская, д. 15</v>
          </cell>
          <cell r="Y746">
            <v>68.6</v>
          </cell>
        </row>
        <row r="750">
          <cell r="B750" t="str">
            <v>ул. Октябрьская, д. 13 кв. 2</v>
          </cell>
          <cell r="Y750">
            <v>52.3</v>
          </cell>
        </row>
        <row r="754">
          <cell r="B754" t="str">
            <v>ул. Заводская, д. 8 кв. 2</v>
          </cell>
          <cell r="Y754">
            <v>52.8</v>
          </cell>
        </row>
        <row r="757">
          <cell r="B757" t="str">
            <v>ул. Береговая, д. 3 кв. 1,2,3</v>
          </cell>
          <cell r="Y757">
            <v>84</v>
          </cell>
        </row>
        <row r="763">
          <cell r="B763" t="str">
            <v>ул. Береговая, д. 9</v>
          </cell>
          <cell r="Y763">
            <v>1301.2</v>
          </cell>
        </row>
        <row r="793">
          <cell r="B793" t="str">
            <v>ул. Первомайская, д. 36</v>
          </cell>
          <cell r="Y793">
            <v>866.7</v>
          </cell>
        </row>
        <row r="816">
          <cell r="B816" t="str">
            <v>ул. Кирова, д. 7</v>
          </cell>
          <cell r="Y816">
            <v>141</v>
          </cell>
        </row>
        <row r="820">
          <cell r="B820" t="str">
            <v>ул. Кирова, д. 13 кв. 1</v>
          </cell>
          <cell r="Y820">
            <v>35.9</v>
          </cell>
        </row>
        <row r="824">
          <cell r="B824" t="str">
            <v>пер. Южный, д. 2 кв. 2</v>
          </cell>
          <cell r="Y824">
            <v>64.6</v>
          </cell>
        </row>
        <row r="833">
          <cell r="B833" t="str">
            <v>ул. Центральная, д. 13 кв. 2</v>
          </cell>
          <cell r="Y833">
            <v>36.5</v>
          </cell>
        </row>
        <row r="835">
          <cell r="B835" t="str">
            <v>ул. Центральная, д. 5 кв. 1</v>
          </cell>
          <cell r="Y835">
            <v>61.5</v>
          </cell>
        </row>
        <row r="837">
          <cell r="B837" t="str">
            <v>ул. Центральная, д. 8 кв. 1</v>
          </cell>
          <cell r="Y837">
            <v>45</v>
          </cell>
        </row>
        <row r="838">
          <cell r="B838" t="str">
            <v>ул. Центральная, д. 18 кв. 1</v>
          </cell>
          <cell r="Y838">
            <v>36.5</v>
          </cell>
        </row>
        <row r="840">
          <cell r="B840" t="str">
            <v>ул. Центральная, д. 2 кв. 1</v>
          </cell>
          <cell r="Y840">
            <v>45.2</v>
          </cell>
        </row>
        <row r="854">
          <cell r="B854" t="str">
            <v>ул. Советская, д. 22 кв. 2</v>
          </cell>
          <cell r="Y854">
            <v>76.2</v>
          </cell>
        </row>
        <row r="855">
          <cell r="B855" t="str">
            <v>ул. Советская, д. 14 кв. 1</v>
          </cell>
          <cell r="Y855">
            <v>53</v>
          </cell>
        </row>
        <row r="856">
          <cell r="B856" t="str">
            <v>ул. Советская, д. 12</v>
          </cell>
          <cell r="Y856">
            <v>128</v>
          </cell>
        </row>
        <row r="859">
          <cell r="B859" t="str">
            <v>ул. Советская, д. 26 кв. 1</v>
          </cell>
          <cell r="Y859">
            <v>50.9</v>
          </cell>
        </row>
        <row r="860">
          <cell r="B860" t="str">
            <v>ул. Свердлова, д. 24</v>
          </cell>
          <cell r="Y860">
            <v>549.1</v>
          </cell>
        </row>
        <row r="877">
          <cell r="B877" t="str">
            <v>ул. Комарова, д. 12 кв. 1</v>
          </cell>
          <cell r="Y877">
            <v>38.4</v>
          </cell>
        </row>
        <row r="878">
          <cell r="B878" t="str">
            <v>ул. Комарова, д. 14</v>
          </cell>
          <cell r="Y878">
            <v>75.7</v>
          </cell>
        </row>
        <row r="883">
          <cell r="B883" t="str">
            <v>пер. Школьный, д. 5</v>
          </cell>
          <cell r="Y883">
            <v>42.7</v>
          </cell>
        </row>
        <row r="885">
          <cell r="B885" t="str">
            <v>ул. Калинина, д. 4</v>
          </cell>
          <cell r="Y885">
            <v>84.2</v>
          </cell>
        </row>
        <row r="896">
          <cell r="B896" t="str">
            <v>ул. Гагарина, д. 11 кв. 2</v>
          </cell>
          <cell r="Y896">
            <v>39.9</v>
          </cell>
        </row>
        <row r="902">
          <cell r="B902" t="str">
            <v>ул. Ленина, д. 11 кв. 1</v>
          </cell>
          <cell r="Y902">
            <v>53.4</v>
          </cell>
        </row>
        <row r="905">
          <cell r="B905" t="str">
            <v>ул. Ленина, д. 22 кв. 2</v>
          </cell>
          <cell r="Y905">
            <v>76.5</v>
          </cell>
        </row>
        <row r="909">
          <cell r="B909" t="str">
            <v>ул. Космонавтов, д. 3 кв. 2</v>
          </cell>
          <cell r="Y909">
            <v>57.5</v>
          </cell>
        </row>
        <row r="910">
          <cell r="B910" t="str">
            <v>ул. Космонавтов, д. 6 кв. 2</v>
          </cell>
          <cell r="Y910">
            <v>73.9</v>
          </cell>
        </row>
        <row r="913">
          <cell r="B913" t="str">
            <v>ул. Космонавтов, д. 15</v>
          </cell>
          <cell r="Y913">
            <v>72</v>
          </cell>
        </row>
        <row r="921">
          <cell r="B921" t="str">
            <v>ул. Центральная, д. 5 кв. 2</v>
          </cell>
          <cell r="Y921">
            <v>51.9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етх,авар"/>
      <sheetName val="вода"/>
      <sheetName val="ТБО"/>
      <sheetName val="кап.рем"/>
      <sheetName val="сод.жилья"/>
      <sheetName val="найм"/>
      <sheetName val="пуст"/>
      <sheetName val="Инф.о площ.помещ.жилого до 1999"/>
      <sheetName val="Лист1"/>
      <sheetName val="однокв.дома"/>
      <sheetName val="для коррект"/>
      <sheetName val="полн.список"/>
      <sheetName val="пробл.дома"/>
      <sheetName val="полн.спис"/>
      <sheetName val="дог"/>
      <sheetName val="с 01.07.12г"/>
      <sheetName val="дог.с 01.01.12г"/>
    </sheetNames>
    <sheetDataSet>
      <sheetData sheetId="7">
        <row r="38">
          <cell r="L38">
            <v>367.5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workbookViewId="0" topLeftCell="A2">
      <selection activeCell="B3" sqref="B3:C3"/>
    </sheetView>
  </sheetViews>
  <sheetFormatPr defaultColWidth="9.00390625" defaultRowHeight="12.75"/>
  <cols>
    <col min="1" max="1" width="6.125" style="0" customWidth="1"/>
    <col min="2" max="2" width="16.00390625" style="148" customWidth="1"/>
    <col min="3" max="3" width="23.25390625" style="0" customWidth="1"/>
    <col min="4" max="4" width="10.25390625" style="0" customWidth="1"/>
    <col min="5" max="5" width="11.375" style="1" customWidth="1"/>
    <col min="6" max="8" width="11.125" style="136" customWidth="1"/>
    <col min="9" max="9" width="23.375" style="137" customWidth="1"/>
  </cols>
  <sheetData>
    <row r="1" spans="1:4" ht="12.75" hidden="1">
      <c r="A1" s="187" t="s">
        <v>161</v>
      </c>
      <c r="B1" s="187"/>
      <c r="C1" s="187"/>
      <c r="D1" s="187"/>
    </row>
    <row r="2" spans="1:9" ht="19.5" customHeight="1">
      <c r="A2" s="177" t="s">
        <v>188</v>
      </c>
      <c r="B2" s="75"/>
      <c r="C2" s="137"/>
      <c r="D2" s="75"/>
      <c r="E2" s="138"/>
      <c r="F2" s="139"/>
      <c r="G2" s="139"/>
      <c r="H2" s="139"/>
      <c r="I2" s="75"/>
    </row>
    <row r="3" spans="1:9" ht="83.25" customHeight="1">
      <c r="A3" s="76" t="s">
        <v>80</v>
      </c>
      <c r="B3" s="188" t="s">
        <v>9</v>
      </c>
      <c r="C3" s="188"/>
      <c r="D3" s="10" t="s">
        <v>12</v>
      </c>
      <c r="E3" s="9" t="s">
        <v>13</v>
      </c>
      <c r="F3" s="9" t="s">
        <v>14</v>
      </c>
      <c r="G3" s="10" t="s">
        <v>15</v>
      </c>
      <c r="H3" s="9" t="s">
        <v>16</v>
      </c>
      <c r="I3" s="77" t="s">
        <v>17</v>
      </c>
    </row>
    <row r="4" spans="1:9" s="85" customFormat="1" ht="9.75" customHeight="1">
      <c r="A4" s="174">
        <v>1</v>
      </c>
      <c r="B4" s="175" t="s">
        <v>162</v>
      </c>
      <c r="C4" s="176" t="str">
        <f>'[3]полн.спис'!B8</f>
        <v>ул. Ленина, д. 32</v>
      </c>
      <c r="D4" s="141">
        <f>'[3]полн.спис'!Y8</f>
        <v>356.49999999999994</v>
      </c>
      <c r="E4" s="145"/>
      <c r="F4" s="145">
        <v>34.7</v>
      </c>
      <c r="G4" s="143">
        <f aca="true" t="shared" si="0" ref="G4:G67">D4+E4+F4</f>
        <v>391.19999999999993</v>
      </c>
      <c r="H4" s="153">
        <f>'[4]Инф.о площ.помещ.жилого до 1999'!$L$38</f>
        <v>367.5</v>
      </c>
      <c r="I4" s="20" t="s">
        <v>163</v>
      </c>
    </row>
    <row r="5" spans="1:9" s="85" customFormat="1" ht="9.75" customHeight="1">
      <c r="A5" s="145">
        <f aca="true" t="shared" si="1" ref="A5:A15">A4+1</f>
        <v>2</v>
      </c>
      <c r="B5" s="140" t="s">
        <v>162</v>
      </c>
      <c r="C5" s="142" t="str">
        <f>'[3]полн.спис'!B17</f>
        <v>ул. Ленина, д. 30</v>
      </c>
      <c r="D5" s="141">
        <f>'[3]полн.спис'!Y17</f>
        <v>302.7</v>
      </c>
      <c r="E5" s="145">
        <v>52.9</v>
      </c>
      <c r="F5" s="145">
        <v>32.5</v>
      </c>
      <c r="G5" s="143">
        <f t="shared" si="0"/>
        <v>388.09999999999997</v>
      </c>
      <c r="H5" s="147"/>
      <c r="I5" s="20" t="s">
        <v>163</v>
      </c>
    </row>
    <row r="6" spans="1:9" s="85" customFormat="1" ht="9.75" customHeight="1">
      <c r="A6" s="145">
        <f t="shared" si="1"/>
        <v>3</v>
      </c>
      <c r="B6" s="140" t="s">
        <v>162</v>
      </c>
      <c r="C6" s="142" t="str">
        <f>'[3]полн.спис'!B25</f>
        <v>ул. Ленина, д. 13</v>
      </c>
      <c r="D6" s="141">
        <f>'[3]полн.спис'!Y25</f>
        <v>563.6999999999999</v>
      </c>
      <c r="E6" s="145"/>
      <c r="F6" s="145">
        <v>48.8</v>
      </c>
      <c r="G6" s="143">
        <f t="shared" si="0"/>
        <v>612.4999999999999</v>
      </c>
      <c r="H6" s="147"/>
      <c r="I6" s="20" t="s">
        <v>163</v>
      </c>
    </row>
    <row r="7" spans="1:9" s="85" customFormat="1" ht="9.75" customHeight="1">
      <c r="A7" s="145">
        <f t="shared" si="1"/>
        <v>4</v>
      </c>
      <c r="B7" s="140" t="s">
        <v>162</v>
      </c>
      <c r="C7" s="142" t="str">
        <f>'[3]полн.спис'!B38</f>
        <v>ул. Ленина, д. 28</v>
      </c>
      <c r="D7" s="141">
        <f>'[3]полн.спис'!Y38</f>
        <v>646.8</v>
      </c>
      <c r="E7" s="145"/>
      <c r="F7" s="145">
        <v>57.8</v>
      </c>
      <c r="G7" s="143">
        <f t="shared" si="0"/>
        <v>704.5999999999999</v>
      </c>
      <c r="H7" s="147"/>
      <c r="I7" s="20" t="s">
        <v>163</v>
      </c>
    </row>
    <row r="8" spans="1:9" s="85" customFormat="1" ht="9.75" customHeight="1">
      <c r="A8" s="145">
        <f t="shared" si="1"/>
        <v>5</v>
      </c>
      <c r="B8" s="140" t="s">
        <v>162</v>
      </c>
      <c r="C8" s="142" t="str">
        <f>'[3]полн.спис'!B51</f>
        <v>ул. Ленина, д. 26</v>
      </c>
      <c r="D8" s="141">
        <f>'[3]полн.спис'!Y51</f>
        <v>530.5999999999999</v>
      </c>
      <c r="E8" s="145">
        <v>65.1</v>
      </c>
      <c r="F8" s="171">
        <v>56</v>
      </c>
      <c r="G8" s="143">
        <f t="shared" si="0"/>
        <v>651.6999999999999</v>
      </c>
      <c r="H8" s="147"/>
      <c r="I8" s="20" t="s">
        <v>163</v>
      </c>
    </row>
    <row r="9" spans="1:9" s="85" customFormat="1" ht="9.75" customHeight="1">
      <c r="A9" s="145">
        <f t="shared" si="1"/>
        <v>6</v>
      </c>
      <c r="B9" s="140" t="s">
        <v>162</v>
      </c>
      <c r="C9" s="142" t="str">
        <f>'[3]полн.спис'!B63</f>
        <v>ул. Ленина, д. 38</v>
      </c>
      <c r="D9" s="141">
        <f>'[3]полн.спис'!Y63</f>
        <v>103.3</v>
      </c>
      <c r="E9" s="145"/>
      <c r="F9" s="145"/>
      <c r="G9" s="143">
        <f t="shared" si="0"/>
        <v>103.3</v>
      </c>
      <c r="H9" s="147"/>
      <c r="I9" s="20" t="s">
        <v>163</v>
      </c>
    </row>
    <row r="10" spans="1:9" s="85" customFormat="1" ht="9.75" customHeight="1">
      <c r="A10" s="145">
        <f t="shared" si="1"/>
        <v>7</v>
      </c>
      <c r="B10" s="140" t="s">
        <v>162</v>
      </c>
      <c r="C10" s="142" t="str">
        <f>'[3]полн.спис'!B66</f>
        <v>ул. Ленина, д. 15 кв. 2</v>
      </c>
      <c r="D10" s="141">
        <f>'[3]полн.спис'!Y66</f>
        <v>39.2</v>
      </c>
      <c r="E10" s="145"/>
      <c r="F10" s="145"/>
      <c r="G10" s="143">
        <f t="shared" si="0"/>
        <v>39.2</v>
      </c>
      <c r="H10" s="147"/>
      <c r="I10" s="20" t="s">
        <v>163</v>
      </c>
    </row>
    <row r="11" spans="1:9" s="85" customFormat="1" ht="9.75" customHeight="1">
      <c r="A11" s="145">
        <f t="shared" si="1"/>
        <v>8</v>
      </c>
      <c r="B11" s="140" t="s">
        <v>162</v>
      </c>
      <c r="C11" s="142" t="str">
        <f>'[3]полн.спис'!B68</f>
        <v>ул. Первомайская, д. 6</v>
      </c>
      <c r="D11" s="141">
        <f>'[3]полн.спис'!Y68</f>
        <v>617.6999999999999</v>
      </c>
      <c r="E11" s="145"/>
      <c r="F11" s="145">
        <v>87.46</v>
      </c>
      <c r="G11" s="143">
        <f t="shared" si="0"/>
        <v>705.16</v>
      </c>
      <c r="H11" s="147"/>
      <c r="I11" s="92" t="s">
        <v>164</v>
      </c>
    </row>
    <row r="12" spans="1:9" s="85" customFormat="1" ht="9.75" customHeight="1">
      <c r="A12" s="145">
        <f t="shared" si="1"/>
        <v>9</v>
      </c>
      <c r="B12" s="140" t="s">
        <v>162</v>
      </c>
      <c r="C12" s="142" t="str">
        <f>'[3]полн.спис'!B93</f>
        <v>ул. Первомайская, д. 11</v>
      </c>
      <c r="D12" s="141">
        <f>'[3]полн.спис'!Y93</f>
        <v>560.8000000000001</v>
      </c>
      <c r="E12" s="145"/>
      <c r="F12" s="145">
        <v>48.8</v>
      </c>
      <c r="G12" s="143">
        <f t="shared" si="0"/>
        <v>609.6</v>
      </c>
      <c r="H12" s="147"/>
      <c r="I12" s="20" t="s">
        <v>163</v>
      </c>
    </row>
    <row r="13" spans="1:9" s="85" customFormat="1" ht="9.75" customHeight="1">
      <c r="A13" s="145">
        <f t="shared" si="1"/>
        <v>10</v>
      </c>
      <c r="B13" s="140" t="s">
        <v>162</v>
      </c>
      <c r="C13" s="142" t="str">
        <f>'[3]полн.спис'!B106</f>
        <v>ул. Первомайская, д. 27 кв. 2</v>
      </c>
      <c r="D13" s="141">
        <f>'[3]полн.спис'!Y106</f>
        <v>53.7</v>
      </c>
      <c r="E13" s="145"/>
      <c r="F13" s="145"/>
      <c r="G13" s="143">
        <f t="shared" si="0"/>
        <v>53.7</v>
      </c>
      <c r="H13" s="147"/>
      <c r="I13" s="20" t="s">
        <v>163</v>
      </c>
    </row>
    <row r="14" spans="1:9" s="85" customFormat="1" ht="9.75" customHeight="1">
      <c r="A14" s="145">
        <f t="shared" si="1"/>
        <v>11</v>
      </c>
      <c r="B14" s="140" t="s">
        <v>162</v>
      </c>
      <c r="C14" s="142" t="str">
        <f>'[3]полн.спис'!B109</f>
        <v>ул. Первомайская, д. 33</v>
      </c>
      <c r="D14" s="141">
        <f>'[3]полн.спис'!Y109</f>
        <v>94.2</v>
      </c>
      <c r="E14" s="145"/>
      <c r="F14" s="145"/>
      <c r="G14" s="143">
        <f t="shared" si="0"/>
        <v>94.2</v>
      </c>
      <c r="H14" s="147"/>
      <c r="I14" s="20" t="s">
        <v>163</v>
      </c>
    </row>
    <row r="15" spans="1:9" s="85" customFormat="1" ht="9.75" customHeight="1">
      <c r="A15" s="145">
        <f t="shared" si="1"/>
        <v>12</v>
      </c>
      <c r="B15" s="140" t="s">
        <v>162</v>
      </c>
      <c r="C15" s="142" t="str">
        <f>'[3]полн.спис'!B115</f>
        <v>ул. 40 лет Победы, д. 9 кв. 2</v>
      </c>
      <c r="D15" s="141">
        <f>'[3]полн.спис'!Y115</f>
        <v>77.2</v>
      </c>
      <c r="E15" s="145"/>
      <c r="F15" s="145"/>
      <c r="G15" s="143">
        <f t="shared" si="0"/>
        <v>77.2</v>
      </c>
      <c r="H15" s="147"/>
      <c r="I15" s="20" t="s">
        <v>163</v>
      </c>
    </row>
    <row r="16" spans="1:9" s="148" customFormat="1" ht="9.75" customHeight="1">
      <c r="A16" s="145">
        <f>A15+1</f>
        <v>13</v>
      </c>
      <c r="B16" s="97" t="s">
        <v>165</v>
      </c>
      <c r="C16" s="146" t="str">
        <f>'[3]полн.спис'!B122</f>
        <v>пер. Кировский, д. 4</v>
      </c>
      <c r="D16" s="141">
        <f>'[3]полн.спис'!Y122</f>
        <v>90</v>
      </c>
      <c r="E16" s="147"/>
      <c r="F16" s="147"/>
      <c r="G16" s="143">
        <f t="shared" si="0"/>
        <v>90</v>
      </c>
      <c r="H16" s="147"/>
      <c r="I16" s="92" t="s">
        <v>164</v>
      </c>
    </row>
    <row r="17" spans="1:9" s="148" customFormat="1" ht="9.75" customHeight="1">
      <c r="A17" s="145">
        <f>A16+1</f>
        <v>14</v>
      </c>
      <c r="B17" s="97" t="s">
        <v>165</v>
      </c>
      <c r="C17" s="146" t="str">
        <f>'[3]полн.спис'!B126</f>
        <v>ул. Ленина, д. 9 кв. 2</v>
      </c>
      <c r="D17" s="141">
        <f>'[3]полн.спис'!Y126</f>
        <v>44.7</v>
      </c>
      <c r="E17" s="147"/>
      <c r="F17" s="147"/>
      <c r="G17" s="143">
        <f t="shared" si="0"/>
        <v>44.7</v>
      </c>
      <c r="H17" s="147"/>
      <c r="I17" s="92" t="s">
        <v>164</v>
      </c>
    </row>
    <row r="18" spans="1:9" s="148" customFormat="1" ht="9.75" customHeight="1">
      <c r="A18" s="145">
        <f aca="true" t="shared" si="2" ref="A18:A134">A17+1</f>
        <v>15</v>
      </c>
      <c r="B18" s="97" t="s">
        <v>165</v>
      </c>
      <c r="C18" s="146" t="str">
        <f>'[3]полн.спис'!B127</f>
        <v>ул. Гагарина, д.2</v>
      </c>
      <c r="D18" s="141">
        <f>'[3]полн.спис'!Y127</f>
        <v>91.5</v>
      </c>
      <c r="E18" s="147"/>
      <c r="F18" s="147"/>
      <c r="G18" s="143">
        <f t="shared" si="0"/>
        <v>91.5</v>
      </c>
      <c r="H18" s="147"/>
      <c r="I18" s="20" t="s">
        <v>163</v>
      </c>
    </row>
    <row r="19" spans="1:9" s="148" customFormat="1" ht="9.75" customHeight="1">
      <c r="A19" s="145">
        <f t="shared" si="2"/>
        <v>16</v>
      </c>
      <c r="B19" s="97" t="s">
        <v>165</v>
      </c>
      <c r="C19" s="146" t="str">
        <f>'[3]полн.спис'!B130</f>
        <v>ул. Гагарина, д. 8 кв. 1</v>
      </c>
      <c r="D19" s="141">
        <f>'[3]полн.спис'!Y130</f>
        <v>45.3</v>
      </c>
      <c r="E19" s="147"/>
      <c r="F19" s="147"/>
      <c r="G19" s="143">
        <f t="shared" si="0"/>
        <v>45.3</v>
      </c>
      <c r="H19" s="147"/>
      <c r="I19" s="20" t="s">
        <v>163</v>
      </c>
    </row>
    <row r="20" spans="1:9" s="148" customFormat="1" ht="9.75" customHeight="1">
      <c r="A20" s="145">
        <f t="shared" si="2"/>
        <v>17</v>
      </c>
      <c r="B20" s="97" t="s">
        <v>165</v>
      </c>
      <c r="C20" s="146" t="str">
        <f>'[3]полн.спис'!B131</f>
        <v>ул. Гагарина, д. 12 кв. 1</v>
      </c>
      <c r="D20" s="141">
        <f>'[3]полн.спис'!Y131</f>
        <v>45.6</v>
      </c>
      <c r="E20" s="147"/>
      <c r="F20" s="147"/>
      <c r="G20" s="143">
        <f t="shared" si="0"/>
        <v>45.6</v>
      </c>
      <c r="H20" s="147"/>
      <c r="I20" s="20" t="s">
        <v>163</v>
      </c>
    </row>
    <row r="21" spans="1:9" s="148" customFormat="1" ht="9.75" customHeight="1">
      <c r="A21" s="145">
        <f t="shared" si="2"/>
        <v>18</v>
      </c>
      <c r="B21" s="97" t="s">
        <v>165</v>
      </c>
      <c r="C21" s="146" t="str">
        <f>'[3]полн.спис'!B132</f>
        <v>ул. Гагарина, д. 16</v>
      </c>
      <c r="D21" s="141">
        <f>'[3]полн.спис'!Y132</f>
        <v>91.80000000000001</v>
      </c>
      <c r="E21" s="147"/>
      <c r="F21" s="147"/>
      <c r="G21" s="143">
        <f t="shared" si="0"/>
        <v>91.80000000000001</v>
      </c>
      <c r="H21" s="147"/>
      <c r="I21" s="20" t="s">
        <v>163</v>
      </c>
    </row>
    <row r="22" spans="1:9" s="148" customFormat="1" ht="9.75" customHeight="1">
      <c r="A22" s="145">
        <f t="shared" si="2"/>
        <v>19</v>
      </c>
      <c r="B22" s="97" t="s">
        <v>165</v>
      </c>
      <c r="C22" s="146" t="str">
        <f>'[3]полн.спис'!B135</f>
        <v>ул. Гагарина, д. 18</v>
      </c>
      <c r="D22" s="141">
        <f>'[3]полн.спис'!Y135</f>
        <v>92</v>
      </c>
      <c r="E22" s="147"/>
      <c r="F22" s="147"/>
      <c r="G22" s="143">
        <f t="shared" si="0"/>
        <v>92</v>
      </c>
      <c r="H22" s="147"/>
      <c r="I22" s="20" t="s">
        <v>163</v>
      </c>
    </row>
    <row r="23" spans="1:9" s="148" customFormat="1" ht="9.75" customHeight="1">
      <c r="A23" s="145">
        <f t="shared" si="2"/>
        <v>20</v>
      </c>
      <c r="B23" s="97" t="s">
        <v>165</v>
      </c>
      <c r="C23" s="146" t="str">
        <f>'[3]полн.спис'!B138</f>
        <v>ул. Гагарина, д. 20 кв. 2</v>
      </c>
      <c r="D23" s="141">
        <f>'[3]полн.спис'!Y138</f>
        <v>43.3</v>
      </c>
      <c r="E23" s="147"/>
      <c r="F23" s="147"/>
      <c r="G23" s="143">
        <f t="shared" si="0"/>
        <v>43.3</v>
      </c>
      <c r="H23" s="147"/>
      <c r="I23" s="20" t="s">
        <v>163</v>
      </c>
    </row>
    <row r="24" spans="1:9" s="148" customFormat="1" ht="9.75" customHeight="1">
      <c r="A24" s="145">
        <f t="shared" si="2"/>
        <v>21</v>
      </c>
      <c r="B24" s="97" t="s">
        <v>165</v>
      </c>
      <c r="C24" s="146" t="str">
        <f>'[3]полн.спис'!B142</f>
        <v>ул. Гагарина, д. 24 кв. 2</v>
      </c>
      <c r="D24" s="141">
        <f>'[3]полн.спис'!Y142</f>
        <v>43.3</v>
      </c>
      <c r="E24" s="147"/>
      <c r="F24" s="147"/>
      <c r="G24" s="143">
        <f t="shared" si="0"/>
        <v>43.3</v>
      </c>
      <c r="H24" s="147"/>
      <c r="I24" s="92" t="s">
        <v>164</v>
      </c>
    </row>
    <row r="25" spans="1:9" s="148" customFormat="1" ht="9.75" customHeight="1">
      <c r="A25" s="145">
        <f t="shared" si="2"/>
        <v>22</v>
      </c>
      <c r="B25" s="97" t="s">
        <v>165</v>
      </c>
      <c r="C25" s="146" t="str">
        <f>'[3]полн.спис'!B143</f>
        <v>ул. Гагарина, д. 28</v>
      </c>
      <c r="D25" s="141">
        <f>'[3]полн.спис'!Y143</f>
        <v>86.1</v>
      </c>
      <c r="E25" s="147"/>
      <c r="F25" s="147"/>
      <c r="G25" s="143">
        <f t="shared" si="0"/>
        <v>86.1</v>
      </c>
      <c r="H25" s="147"/>
      <c r="I25" s="20" t="s">
        <v>163</v>
      </c>
    </row>
    <row r="26" spans="1:9" s="148" customFormat="1" ht="9.75" customHeight="1">
      <c r="A26" s="145">
        <f t="shared" si="2"/>
        <v>23</v>
      </c>
      <c r="B26" s="97" t="s">
        <v>165</v>
      </c>
      <c r="C26" s="146" t="str">
        <f>'[3]полн.спис'!B146</f>
        <v>ул. Кирова, д. 22</v>
      </c>
      <c r="D26" s="141">
        <f>'[3]полн.спис'!Y146</f>
        <v>114.7</v>
      </c>
      <c r="E26" s="147"/>
      <c r="F26" s="147"/>
      <c r="G26" s="143">
        <f t="shared" si="0"/>
        <v>114.7</v>
      </c>
      <c r="H26" s="147"/>
      <c r="I26" s="20" t="s">
        <v>163</v>
      </c>
    </row>
    <row r="27" spans="1:9" s="148" customFormat="1" ht="9.75" customHeight="1">
      <c r="A27" s="145">
        <f t="shared" si="2"/>
        <v>24</v>
      </c>
      <c r="B27" s="149" t="s">
        <v>2</v>
      </c>
      <c r="C27" s="150" t="str">
        <f>'[3]полн.спис'!B153</f>
        <v>ул. Ленина, д. 1б</v>
      </c>
      <c r="D27" s="151">
        <f>'[3]полн.спис'!Y153</f>
        <v>186</v>
      </c>
      <c r="E27" s="152"/>
      <c r="F27" s="153"/>
      <c r="G27" s="143">
        <f t="shared" si="0"/>
        <v>186</v>
      </c>
      <c r="H27" s="153"/>
      <c r="I27" s="20" t="s">
        <v>166</v>
      </c>
    </row>
    <row r="28" spans="1:9" s="148" customFormat="1" ht="9.75" customHeight="1">
      <c r="A28" s="145">
        <f t="shared" si="2"/>
        <v>25</v>
      </c>
      <c r="B28" s="149" t="s">
        <v>2</v>
      </c>
      <c r="C28" s="150" t="str">
        <f>'[3]полн.спис'!B158</f>
        <v>ул. Ленина, д. 2</v>
      </c>
      <c r="D28" s="151">
        <f>'[3]полн.спис'!Y158</f>
        <v>59.9</v>
      </c>
      <c r="E28" s="152"/>
      <c r="F28" s="153"/>
      <c r="G28" s="143">
        <f t="shared" si="0"/>
        <v>59.9</v>
      </c>
      <c r="H28" s="153"/>
      <c r="I28" s="92" t="s">
        <v>167</v>
      </c>
    </row>
    <row r="29" spans="1:9" s="148" customFormat="1" ht="9.75" customHeight="1">
      <c r="A29" s="145">
        <f t="shared" si="2"/>
        <v>26</v>
      </c>
      <c r="B29" s="149" t="s">
        <v>2</v>
      </c>
      <c r="C29" s="150" t="str">
        <f>'[3]полн.спис'!B161</f>
        <v>ул. Ленина, д. 4 кв. 1,2,4</v>
      </c>
      <c r="D29" s="151">
        <f>'[3]полн.спис'!Y161</f>
        <v>83.3</v>
      </c>
      <c r="E29" s="152"/>
      <c r="F29" s="153"/>
      <c r="G29" s="143">
        <f t="shared" si="0"/>
        <v>83.3</v>
      </c>
      <c r="H29" s="153"/>
      <c r="I29" s="20" t="s">
        <v>166</v>
      </c>
    </row>
    <row r="30" spans="1:9" s="148" customFormat="1" ht="9.75" customHeight="1">
      <c r="A30" s="145">
        <f t="shared" si="2"/>
        <v>27</v>
      </c>
      <c r="B30" s="149" t="s">
        <v>2</v>
      </c>
      <c r="C30" s="150" t="str">
        <f>'[3]полн.спис'!B166</f>
        <v>ул. Ленина, д. 12</v>
      </c>
      <c r="D30" s="151">
        <f>'[3]полн.спис'!Y166</f>
        <v>72.5</v>
      </c>
      <c r="E30" s="152"/>
      <c r="F30" s="153"/>
      <c r="G30" s="143">
        <f t="shared" si="0"/>
        <v>72.5</v>
      </c>
      <c r="H30" s="153"/>
      <c r="I30" s="20" t="s">
        <v>166</v>
      </c>
    </row>
    <row r="31" spans="1:9" s="148" customFormat="1" ht="9.75" customHeight="1">
      <c r="A31" s="145">
        <f t="shared" si="2"/>
        <v>28</v>
      </c>
      <c r="B31" s="149" t="s">
        <v>2</v>
      </c>
      <c r="C31" s="150" t="str">
        <f>'[3]полн.спис'!B169</f>
        <v>ул. Ленина, д. 16</v>
      </c>
      <c r="D31" s="151">
        <f>'[3]полн.спис'!Y169</f>
        <v>72.19999999999999</v>
      </c>
      <c r="E31" s="152"/>
      <c r="F31" s="153"/>
      <c r="G31" s="143">
        <f t="shared" si="0"/>
        <v>72.19999999999999</v>
      </c>
      <c r="H31" s="153"/>
      <c r="I31" s="20" t="s">
        <v>166</v>
      </c>
    </row>
    <row r="32" spans="1:9" s="148" customFormat="1" ht="9.75" customHeight="1">
      <c r="A32" s="145">
        <f t="shared" si="2"/>
        <v>29</v>
      </c>
      <c r="B32" s="149" t="s">
        <v>2</v>
      </c>
      <c r="C32" s="150" t="str">
        <f>'[3]полн.спис'!B172</f>
        <v>ул. Ленина, д. 18 кв. 1</v>
      </c>
      <c r="D32" s="151">
        <f>'[3]полн.спис'!Y172</f>
        <v>36</v>
      </c>
      <c r="E32" s="152"/>
      <c r="F32" s="153"/>
      <c r="G32" s="143">
        <f t="shared" si="0"/>
        <v>36</v>
      </c>
      <c r="H32" s="153"/>
      <c r="I32" s="20" t="s">
        <v>166</v>
      </c>
    </row>
    <row r="33" spans="1:9" s="85" customFormat="1" ht="12.75">
      <c r="A33" s="145">
        <f t="shared" si="2"/>
        <v>30</v>
      </c>
      <c r="B33" s="149" t="s">
        <v>2</v>
      </c>
      <c r="C33" s="150" t="str">
        <f>'[3]полн.спис'!B173</f>
        <v>ул. Ленина, д. 20</v>
      </c>
      <c r="D33" s="151">
        <f>'[3]полн.спис'!Y173</f>
        <v>644.1000000000001</v>
      </c>
      <c r="E33" s="173">
        <v>39.2</v>
      </c>
      <c r="F33" s="153">
        <f>9.8*3</f>
        <v>29.400000000000002</v>
      </c>
      <c r="G33" s="143">
        <f t="shared" si="0"/>
        <v>712.7000000000002</v>
      </c>
      <c r="H33" s="153"/>
      <c r="I33" s="20" t="s">
        <v>166</v>
      </c>
    </row>
    <row r="34" spans="1:9" s="85" customFormat="1" ht="12.75">
      <c r="A34" s="145">
        <f t="shared" si="2"/>
        <v>31</v>
      </c>
      <c r="B34" s="149" t="s">
        <v>2</v>
      </c>
      <c r="C34" s="150" t="str">
        <f>'[3]полн.спис'!B190</f>
        <v>ул. Ленина, д. 1 кв. 2</v>
      </c>
      <c r="D34" s="151">
        <f>'[3]полн.спис'!Y190</f>
        <v>57.8</v>
      </c>
      <c r="E34" s="172"/>
      <c r="F34" s="153"/>
      <c r="G34" s="143">
        <f t="shared" si="0"/>
        <v>57.8</v>
      </c>
      <c r="H34" s="153"/>
      <c r="I34" s="20" t="s">
        <v>166</v>
      </c>
    </row>
    <row r="35" spans="1:9" s="85" customFormat="1" ht="12.75">
      <c r="A35" s="145">
        <f t="shared" si="2"/>
        <v>32</v>
      </c>
      <c r="B35" s="149" t="s">
        <v>2</v>
      </c>
      <c r="C35" s="150" t="str">
        <f>'[3]полн.спис'!B191</f>
        <v>ул. Ленина, д. 7 кв. 2</v>
      </c>
      <c r="D35" s="151">
        <f>'[3]полн.спис'!Y191</f>
        <v>56</v>
      </c>
      <c r="E35" s="172"/>
      <c r="F35" s="153"/>
      <c r="G35" s="143">
        <f t="shared" si="0"/>
        <v>56</v>
      </c>
      <c r="H35" s="153"/>
      <c r="I35" s="20" t="s">
        <v>166</v>
      </c>
    </row>
    <row r="36" spans="1:9" s="85" customFormat="1" ht="12.75">
      <c r="A36" s="145">
        <f>A35+1</f>
        <v>33</v>
      </c>
      <c r="B36" s="149" t="s">
        <v>2</v>
      </c>
      <c r="C36" s="150" t="str">
        <f>'[3]полн.спис'!B192</f>
        <v>ул. Ленина, д. 9 кв. 2</v>
      </c>
      <c r="D36" s="151">
        <f>'[3]полн.спис'!Y192</f>
        <v>53.8</v>
      </c>
      <c r="E36" s="172"/>
      <c r="F36" s="153"/>
      <c r="G36" s="143">
        <f t="shared" si="0"/>
        <v>53.8</v>
      </c>
      <c r="H36" s="153"/>
      <c r="I36" s="20" t="s">
        <v>166</v>
      </c>
    </row>
    <row r="37" spans="1:9" s="85" customFormat="1" ht="12.75">
      <c r="A37" s="145">
        <f t="shared" si="2"/>
        <v>34</v>
      </c>
      <c r="B37" s="149" t="s">
        <v>2</v>
      </c>
      <c r="C37" s="150" t="str">
        <f>'[3]полн.спис'!B194</f>
        <v>ул. Первомайская, д. 3 кв. 1</v>
      </c>
      <c r="D37" s="151">
        <f>'[3]полн.спис'!Y194</f>
        <v>16.3</v>
      </c>
      <c r="E37" s="172"/>
      <c r="F37" s="153"/>
      <c r="G37" s="143">
        <f t="shared" si="0"/>
        <v>16.3</v>
      </c>
      <c r="H37" s="153"/>
      <c r="I37" s="20" t="s">
        <v>166</v>
      </c>
    </row>
    <row r="38" spans="1:9" s="85" customFormat="1" ht="12.75">
      <c r="A38" s="145">
        <f t="shared" si="2"/>
        <v>35</v>
      </c>
      <c r="B38" s="149" t="s">
        <v>2</v>
      </c>
      <c r="C38" s="150" t="str">
        <f>'[3]полн.спис'!B198</f>
        <v>ул. Первомайская, д. 7 кв. 1</v>
      </c>
      <c r="D38" s="151">
        <f>'[3]полн.спис'!Y198</f>
        <v>16.2</v>
      </c>
      <c r="E38" s="172"/>
      <c r="F38" s="153"/>
      <c r="G38" s="143">
        <f t="shared" si="0"/>
        <v>16.2</v>
      </c>
      <c r="H38" s="153"/>
      <c r="I38" s="20" t="s">
        <v>166</v>
      </c>
    </row>
    <row r="39" spans="1:9" s="85" customFormat="1" ht="12.75">
      <c r="A39" s="145">
        <f t="shared" si="2"/>
        <v>36</v>
      </c>
      <c r="B39" s="149" t="s">
        <v>2</v>
      </c>
      <c r="C39" s="150" t="str">
        <f>'[3]полн.спис'!B200</f>
        <v>ул. Первомайская, д. 8 кв. 2</v>
      </c>
      <c r="D39" s="151">
        <f>'[3]полн.спис'!Y200</f>
        <v>26.6</v>
      </c>
      <c r="E39" s="172"/>
      <c r="F39" s="153"/>
      <c r="G39" s="143">
        <f t="shared" si="0"/>
        <v>26.6</v>
      </c>
      <c r="H39" s="153"/>
      <c r="I39" s="20" t="s">
        <v>166</v>
      </c>
    </row>
    <row r="40" spans="1:9" s="85" customFormat="1" ht="12.75">
      <c r="A40" s="145">
        <f t="shared" si="2"/>
        <v>37</v>
      </c>
      <c r="B40" s="149" t="s">
        <v>2</v>
      </c>
      <c r="C40" s="150" t="str">
        <f>'[3]полн.спис'!B201</f>
        <v>ул. Первомайская, д. 15</v>
      </c>
      <c r="D40" s="151">
        <f>'[3]полн.спис'!Y201</f>
        <v>70.8</v>
      </c>
      <c r="E40" s="172"/>
      <c r="F40" s="153"/>
      <c r="G40" s="143">
        <f t="shared" si="0"/>
        <v>70.8</v>
      </c>
      <c r="H40" s="153"/>
      <c r="I40" s="20" t="s">
        <v>166</v>
      </c>
    </row>
    <row r="41" spans="1:9" s="85" customFormat="1" ht="12.75">
      <c r="A41" s="145">
        <f t="shared" si="2"/>
        <v>38</v>
      </c>
      <c r="B41" s="149" t="s">
        <v>2</v>
      </c>
      <c r="C41" s="150" t="str">
        <f>'[3]полн.спис'!B204</f>
        <v>ул. Первомайская, д. 10 кв. 1</v>
      </c>
      <c r="D41" s="151">
        <f>'[3]полн.спис'!Y202</f>
        <v>35.5</v>
      </c>
      <c r="E41" s="172"/>
      <c r="F41" s="153"/>
      <c r="G41" s="143">
        <f t="shared" si="0"/>
        <v>35.5</v>
      </c>
      <c r="H41" s="153"/>
      <c r="I41" s="20" t="s">
        <v>166</v>
      </c>
    </row>
    <row r="42" spans="1:9" s="85" customFormat="1" ht="12.75">
      <c r="A42" s="145">
        <f t="shared" si="2"/>
        <v>39</v>
      </c>
      <c r="B42" s="149" t="s">
        <v>2</v>
      </c>
      <c r="C42" s="150" t="str">
        <f>'[3]полн.спис'!B207</f>
        <v>ул. Первомайская, д. 12 кв. 1</v>
      </c>
      <c r="D42" s="151">
        <f>'[3]полн.спис'!Y207</f>
        <v>34.7</v>
      </c>
      <c r="E42" s="172"/>
      <c r="F42" s="153"/>
      <c r="G42" s="143">
        <f t="shared" si="0"/>
        <v>34.7</v>
      </c>
      <c r="H42" s="153"/>
      <c r="I42" s="20" t="s">
        <v>166</v>
      </c>
    </row>
    <row r="43" spans="1:9" s="85" customFormat="1" ht="12.75">
      <c r="A43" s="145">
        <f>A42+1</f>
        <v>40</v>
      </c>
      <c r="B43" s="149" t="s">
        <v>2</v>
      </c>
      <c r="C43" s="150" t="str">
        <f>'[3]полн.спис'!B209</f>
        <v>ул. Первомайская, д. 17</v>
      </c>
      <c r="D43" s="151">
        <f>'[3]полн.спис'!Y209</f>
        <v>86.69999999999999</v>
      </c>
      <c r="E43" s="172"/>
      <c r="F43" s="153"/>
      <c r="G43" s="143">
        <f t="shared" si="0"/>
        <v>86.69999999999999</v>
      </c>
      <c r="H43" s="153"/>
      <c r="I43" s="20" t="s">
        <v>166</v>
      </c>
    </row>
    <row r="44" spans="1:9" s="85" customFormat="1" ht="12.75">
      <c r="A44" s="145">
        <f t="shared" si="2"/>
        <v>41</v>
      </c>
      <c r="B44" s="149" t="s">
        <v>2</v>
      </c>
      <c r="C44" s="150" t="str">
        <f>'[3]полн.спис'!B212</f>
        <v>ул. Первомайская, д. 14 кв. 1</v>
      </c>
      <c r="D44" s="151">
        <f>'[3]полн.спис'!Y212</f>
        <v>43.2</v>
      </c>
      <c r="E44" s="172"/>
      <c r="F44" s="153"/>
      <c r="G44" s="143">
        <f t="shared" si="0"/>
        <v>43.2</v>
      </c>
      <c r="H44" s="153"/>
      <c r="I44" s="20" t="s">
        <v>166</v>
      </c>
    </row>
    <row r="45" spans="1:9" s="85" customFormat="1" ht="12.75">
      <c r="A45" s="145">
        <f>A44+1</f>
        <v>42</v>
      </c>
      <c r="B45" s="149" t="s">
        <v>2</v>
      </c>
      <c r="C45" s="150" t="str">
        <f>'[3]полн.спис'!B216</f>
        <v>ул. Гагарина, д. 2</v>
      </c>
      <c r="D45" s="151">
        <f>'[3]полн.спис'!Y216</f>
        <v>74.6</v>
      </c>
      <c r="E45" s="172"/>
      <c r="F45" s="153"/>
      <c r="G45" s="143">
        <f t="shared" si="0"/>
        <v>74.6</v>
      </c>
      <c r="H45" s="153"/>
      <c r="I45" s="20" t="s">
        <v>166</v>
      </c>
    </row>
    <row r="46" spans="1:9" s="85" customFormat="1" ht="12.75">
      <c r="A46" s="145">
        <f aca="true" t="shared" si="3" ref="A46:A75">A45+1</f>
        <v>43</v>
      </c>
      <c r="B46" s="149" t="s">
        <v>2</v>
      </c>
      <c r="C46" s="150" t="str">
        <f>'[3]полн.спис'!B220</f>
        <v>ул. Гагарина, д. 8 </v>
      </c>
      <c r="D46" s="151">
        <f>'[3]полн.спис'!Y220</f>
        <v>105.2</v>
      </c>
      <c r="E46" s="172"/>
      <c r="F46" s="153"/>
      <c r="G46" s="143">
        <f t="shared" si="0"/>
        <v>105.2</v>
      </c>
      <c r="H46" s="153"/>
      <c r="I46" s="92" t="s">
        <v>167</v>
      </c>
    </row>
    <row r="47" spans="1:9" s="85" customFormat="1" ht="12.75">
      <c r="A47" s="145">
        <f t="shared" si="3"/>
        <v>44</v>
      </c>
      <c r="B47" s="149" t="s">
        <v>2</v>
      </c>
      <c r="C47" s="150" t="str">
        <f>'[3]полн.спис'!B223</f>
        <v>ул. Гагарина, д. 1 кв. 1</v>
      </c>
      <c r="D47" s="151">
        <f>'[3]полн.спис'!Y223</f>
        <v>49.8</v>
      </c>
      <c r="E47" s="172"/>
      <c r="F47" s="153"/>
      <c r="G47" s="143">
        <f t="shared" si="0"/>
        <v>49.8</v>
      </c>
      <c r="H47" s="153"/>
      <c r="I47" s="92" t="s">
        <v>167</v>
      </c>
    </row>
    <row r="48" spans="1:9" s="85" customFormat="1" ht="12.75">
      <c r="A48" s="145">
        <f t="shared" si="3"/>
        <v>45</v>
      </c>
      <c r="B48" s="149" t="s">
        <v>2</v>
      </c>
      <c r="C48" s="150" t="str">
        <f>'[3]полн.спис'!B224</f>
        <v>ул. Гагарина, д. 14 кв. 1</v>
      </c>
      <c r="D48" s="151">
        <f>'[3]полн.спис'!Y224</f>
        <v>45.1</v>
      </c>
      <c r="E48" s="172"/>
      <c r="F48" s="153"/>
      <c r="G48" s="143">
        <f t="shared" si="0"/>
        <v>45.1</v>
      </c>
      <c r="H48" s="153"/>
      <c r="I48" s="92" t="s">
        <v>167</v>
      </c>
    </row>
    <row r="49" spans="1:9" s="85" customFormat="1" ht="12.75">
      <c r="A49" s="145">
        <f t="shared" si="3"/>
        <v>46</v>
      </c>
      <c r="B49" s="149" t="s">
        <v>2</v>
      </c>
      <c r="C49" s="150" t="str">
        <f>'[3]полн.спис'!B231</f>
        <v>ул. Гагарина, д. 20 кв. 1</v>
      </c>
      <c r="D49" s="151">
        <f>'[3]полн.спис'!Y231</f>
        <v>45.6</v>
      </c>
      <c r="E49" s="172"/>
      <c r="F49" s="153"/>
      <c r="G49" s="143">
        <f t="shared" si="0"/>
        <v>45.6</v>
      </c>
      <c r="H49" s="153"/>
      <c r="I49" s="92" t="s">
        <v>167</v>
      </c>
    </row>
    <row r="50" spans="1:9" s="85" customFormat="1" ht="12.75">
      <c r="A50" s="145">
        <f t="shared" si="3"/>
        <v>47</v>
      </c>
      <c r="B50" s="149" t="s">
        <v>2</v>
      </c>
      <c r="C50" s="150" t="str">
        <f>'[3]полн.спис'!B233</f>
        <v>ул. Гагарина, д. 17 кв. 2</v>
      </c>
      <c r="D50" s="151">
        <f>'[3]полн.спис'!Y233</f>
        <v>66.7</v>
      </c>
      <c r="E50" s="172"/>
      <c r="F50" s="153"/>
      <c r="G50" s="143">
        <f t="shared" si="0"/>
        <v>66.7</v>
      </c>
      <c r="H50" s="153"/>
      <c r="I50" s="92" t="s">
        <v>167</v>
      </c>
    </row>
    <row r="51" spans="1:9" s="85" customFormat="1" ht="12.75">
      <c r="A51" s="145">
        <f t="shared" si="3"/>
        <v>48</v>
      </c>
      <c r="B51" s="149" t="s">
        <v>2</v>
      </c>
      <c r="C51" s="150" t="str">
        <f>'[3]полн.спис'!B234</f>
        <v>ул. Гагарина, д. 11 кв. 1</v>
      </c>
      <c r="D51" s="151">
        <f>'[3]полн.спис'!Y234</f>
        <v>61.1</v>
      </c>
      <c r="E51" s="172"/>
      <c r="F51" s="153"/>
      <c r="G51" s="143">
        <f t="shared" si="0"/>
        <v>61.1</v>
      </c>
      <c r="H51" s="153"/>
      <c r="I51" s="92" t="s">
        <v>167</v>
      </c>
    </row>
    <row r="52" spans="1:9" s="85" customFormat="1" ht="12.75">
      <c r="A52" s="145">
        <f t="shared" si="3"/>
        <v>49</v>
      </c>
      <c r="B52" s="149" t="s">
        <v>2</v>
      </c>
      <c r="C52" s="150" t="str">
        <f>'[3]полн.спис'!B235</f>
        <v>ул. Гагарина, д. 26</v>
      </c>
      <c r="D52" s="151">
        <f>'[3]полн.спис'!Y235</f>
        <v>130</v>
      </c>
      <c r="E52" s="172"/>
      <c r="F52" s="153"/>
      <c r="G52" s="143">
        <f t="shared" si="0"/>
        <v>130</v>
      </c>
      <c r="H52" s="153"/>
      <c r="I52" s="92" t="s">
        <v>167</v>
      </c>
    </row>
    <row r="53" spans="1:9" s="85" customFormat="1" ht="12.75">
      <c r="A53" s="145">
        <f t="shared" si="3"/>
        <v>50</v>
      </c>
      <c r="B53" s="149" t="s">
        <v>2</v>
      </c>
      <c r="C53" s="150" t="str">
        <f>'[3]полн.спис'!B238</f>
        <v>ул. Гагарина, д. 19 кв. 1</v>
      </c>
      <c r="D53" s="151">
        <f>'[3]полн.спис'!Y238</f>
        <v>59.8</v>
      </c>
      <c r="E53" s="172"/>
      <c r="F53" s="153"/>
      <c r="G53" s="143">
        <f t="shared" si="0"/>
        <v>59.8</v>
      </c>
      <c r="H53" s="153"/>
      <c r="I53" s="92" t="s">
        <v>167</v>
      </c>
    </row>
    <row r="54" spans="1:9" s="85" customFormat="1" ht="12.75">
      <c r="A54" s="145">
        <f t="shared" si="3"/>
        <v>51</v>
      </c>
      <c r="B54" s="149" t="s">
        <v>2</v>
      </c>
      <c r="C54" s="150" t="str">
        <f>'[3]полн.спис'!B239</f>
        <v>ул. Гагарина, д. 21 кв. 2</v>
      </c>
      <c r="D54" s="151">
        <f>'[3]полн.спис'!Y239</f>
        <v>59.8</v>
      </c>
      <c r="E54" s="172"/>
      <c r="F54" s="153"/>
      <c r="G54" s="143">
        <f t="shared" si="0"/>
        <v>59.8</v>
      </c>
      <c r="H54" s="153"/>
      <c r="I54" s="92" t="s">
        <v>167</v>
      </c>
    </row>
    <row r="55" spans="1:9" s="85" customFormat="1" ht="12.75">
      <c r="A55" s="145">
        <f t="shared" si="3"/>
        <v>52</v>
      </c>
      <c r="B55" s="149" t="s">
        <v>2</v>
      </c>
      <c r="C55" s="150" t="str">
        <f>'[3]полн.спис'!B241</f>
        <v>ул. Ключевская, д. 1</v>
      </c>
      <c r="D55" s="151">
        <f>'[3]полн.спис'!Y241</f>
        <v>81</v>
      </c>
      <c r="E55" s="172"/>
      <c r="F55" s="153"/>
      <c r="G55" s="143">
        <f t="shared" si="0"/>
        <v>81</v>
      </c>
      <c r="H55" s="153"/>
      <c r="I55" s="92" t="s">
        <v>167</v>
      </c>
    </row>
    <row r="56" spans="1:9" s="85" customFormat="1" ht="12.75">
      <c r="A56" s="145">
        <f t="shared" si="3"/>
        <v>53</v>
      </c>
      <c r="B56" s="149" t="s">
        <v>2</v>
      </c>
      <c r="C56" s="150" t="str">
        <f>'[3]полн.спис'!B246</f>
        <v>ул. Ключевская, д. 3</v>
      </c>
      <c r="D56" s="151">
        <f>'[3]полн.спис'!Y246</f>
        <v>72.2</v>
      </c>
      <c r="E56" s="172"/>
      <c r="F56" s="153"/>
      <c r="G56" s="143">
        <f t="shared" si="0"/>
        <v>72.2</v>
      </c>
      <c r="H56" s="153"/>
      <c r="I56" s="92" t="s">
        <v>167</v>
      </c>
    </row>
    <row r="57" spans="1:9" s="85" customFormat="1" ht="12.75">
      <c r="A57" s="145">
        <f t="shared" si="3"/>
        <v>54</v>
      </c>
      <c r="B57" s="149" t="s">
        <v>2</v>
      </c>
      <c r="C57" s="150" t="str">
        <f>'[3]полн.спис'!B249</f>
        <v>ул. Октябрьская, д. 9 кв. 2</v>
      </c>
      <c r="D57" s="151">
        <f>'[3]полн.спис'!Y249</f>
        <v>33.9</v>
      </c>
      <c r="E57" s="172"/>
      <c r="F57" s="153"/>
      <c r="G57" s="143">
        <f t="shared" si="0"/>
        <v>33.9</v>
      </c>
      <c r="H57" s="153"/>
      <c r="I57" s="92" t="s">
        <v>167</v>
      </c>
    </row>
    <row r="58" spans="1:9" s="85" customFormat="1" ht="12.75">
      <c r="A58" s="145">
        <f t="shared" si="3"/>
        <v>55</v>
      </c>
      <c r="B58" s="149" t="s">
        <v>2</v>
      </c>
      <c r="C58" s="150" t="str">
        <f>'[3]полн.спис'!B250</f>
        <v>ул. Октябрьская, д. 28 кв. 1, 3</v>
      </c>
      <c r="D58" s="151">
        <f>'[3]полн.спис'!Y250</f>
        <v>68.3</v>
      </c>
      <c r="E58" s="172"/>
      <c r="F58" s="153"/>
      <c r="G58" s="143">
        <f t="shared" si="0"/>
        <v>68.3</v>
      </c>
      <c r="H58" s="153"/>
      <c r="I58" s="92" t="s">
        <v>167</v>
      </c>
    </row>
    <row r="59" spans="1:9" s="85" customFormat="1" ht="12.75">
      <c r="A59" s="145">
        <f t="shared" si="3"/>
        <v>56</v>
      </c>
      <c r="B59" s="149" t="s">
        <v>2</v>
      </c>
      <c r="C59" s="150" t="str">
        <f>'[3]полн.спис'!B255</f>
        <v>ул. Октябрьская, д. 4 кв. 2</v>
      </c>
      <c r="D59" s="151">
        <f>'[3]полн.спис'!Y255</f>
        <v>62.5</v>
      </c>
      <c r="E59" s="172"/>
      <c r="F59" s="153"/>
      <c r="G59" s="143">
        <f t="shared" si="0"/>
        <v>62.5</v>
      </c>
      <c r="H59" s="153"/>
      <c r="I59" s="92" t="s">
        <v>167</v>
      </c>
    </row>
    <row r="60" spans="1:9" s="85" customFormat="1" ht="12.75">
      <c r="A60" s="145">
        <f t="shared" si="3"/>
        <v>57</v>
      </c>
      <c r="B60" s="149" t="s">
        <v>2</v>
      </c>
      <c r="C60" s="150" t="str">
        <f>'[3]полн.спис'!B258</f>
        <v>ул. Октябрьская, д. 18</v>
      </c>
      <c r="D60" s="151">
        <f>'[3]полн.спис'!Y258</f>
        <v>107.8</v>
      </c>
      <c r="E60" s="172"/>
      <c r="F60" s="153"/>
      <c r="G60" s="143">
        <f t="shared" si="0"/>
        <v>107.8</v>
      </c>
      <c r="H60" s="153"/>
      <c r="I60" s="92" t="s">
        <v>167</v>
      </c>
    </row>
    <row r="61" spans="1:9" s="85" customFormat="1" ht="12.75">
      <c r="A61" s="145">
        <f t="shared" si="3"/>
        <v>58</v>
      </c>
      <c r="B61" s="149" t="s">
        <v>2</v>
      </c>
      <c r="C61" s="150" t="str">
        <f>'[3]полн.спис'!B262</f>
        <v>ул. Октябрьская, д. 17 кв. 2, 3</v>
      </c>
      <c r="D61" s="151">
        <f>'[3]полн.спис'!Y262</f>
        <v>81.7</v>
      </c>
      <c r="E61" s="172"/>
      <c r="F61" s="153"/>
      <c r="G61" s="143">
        <f t="shared" si="0"/>
        <v>81.7</v>
      </c>
      <c r="H61" s="153"/>
      <c r="I61" s="92" t="s">
        <v>167</v>
      </c>
    </row>
    <row r="62" spans="1:9" s="85" customFormat="1" ht="12.75">
      <c r="A62" s="145">
        <f t="shared" si="3"/>
        <v>59</v>
      </c>
      <c r="B62" s="149" t="s">
        <v>2</v>
      </c>
      <c r="C62" s="150" t="str">
        <f>'[3]полн.спис'!B265</f>
        <v>ул. Октябрьская, д. 19 кв. 4</v>
      </c>
      <c r="D62" s="151">
        <f>'[3]полн.спис'!Y265</f>
        <v>27.7</v>
      </c>
      <c r="E62" s="172"/>
      <c r="F62" s="153"/>
      <c r="G62" s="143">
        <f t="shared" si="0"/>
        <v>27.7</v>
      </c>
      <c r="H62" s="153"/>
      <c r="I62" s="92" t="s">
        <v>167</v>
      </c>
    </row>
    <row r="63" spans="1:9" s="85" customFormat="1" ht="12.75">
      <c r="A63" s="145">
        <f t="shared" si="3"/>
        <v>60</v>
      </c>
      <c r="B63" s="149" t="s">
        <v>2</v>
      </c>
      <c r="C63" s="150" t="str">
        <f>'[3]полн.спис'!B268</f>
        <v>ул. Октябрьская, д. 22 кв.1</v>
      </c>
      <c r="D63" s="151">
        <f>'[3]полн.спис'!Y268</f>
        <v>27.5</v>
      </c>
      <c r="E63" s="172"/>
      <c r="F63" s="153"/>
      <c r="G63" s="143">
        <f t="shared" si="0"/>
        <v>27.5</v>
      </c>
      <c r="H63" s="153"/>
      <c r="I63" s="92" t="s">
        <v>167</v>
      </c>
    </row>
    <row r="64" spans="1:9" s="85" customFormat="1" ht="12.75">
      <c r="A64" s="145">
        <f t="shared" si="3"/>
        <v>61</v>
      </c>
      <c r="B64" s="149" t="s">
        <v>2</v>
      </c>
      <c r="C64" s="150" t="str">
        <f>'[3]полн.спис'!B269</f>
        <v>ул. Октябрьская, д. 24</v>
      </c>
      <c r="D64" s="151">
        <f>'[3]полн.спис'!Y269</f>
        <v>90.1</v>
      </c>
      <c r="E64" s="172"/>
      <c r="F64" s="153"/>
      <c r="G64" s="143">
        <f t="shared" si="0"/>
        <v>90.1</v>
      </c>
      <c r="H64" s="153"/>
      <c r="I64" s="92" t="s">
        <v>167</v>
      </c>
    </row>
    <row r="65" spans="1:9" s="85" customFormat="1" ht="12.75">
      <c r="A65" s="145">
        <f t="shared" si="3"/>
        <v>62</v>
      </c>
      <c r="B65" s="149" t="s">
        <v>2</v>
      </c>
      <c r="C65" s="150" t="str">
        <f>'[3]полн.спис'!B273</f>
        <v>ул. Октябрьская, д. 26 кв. 2</v>
      </c>
      <c r="D65" s="151">
        <f>'[3]полн.спис'!Y273</f>
        <v>43.9</v>
      </c>
      <c r="E65" s="172"/>
      <c r="F65" s="153"/>
      <c r="G65" s="143">
        <f t="shared" si="0"/>
        <v>43.9</v>
      </c>
      <c r="H65" s="153"/>
      <c r="I65" s="92" t="s">
        <v>167</v>
      </c>
    </row>
    <row r="66" spans="1:9" s="85" customFormat="1" ht="12.75">
      <c r="A66" s="145">
        <f t="shared" si="3"/>
        <v>63</v>
      </c>
      <c r="B66" s="149" t="s">
        <v>2</v>
      </c>
      <c r="C66" s="150" t="str">
        <f>'[3]полн.спис'!B274</f>
        <v>ул. Октябрьская, д. 27</v>
      </c>
      <c r="D66" s="151">
        <f>'[3]полн.спис'!Y274</f>
        <v>110.8</v>
      </c>
      <c r="E66" s="172"/>
      <c r="F66" s="153"/>
      <c r="G66" s="143">
        <f t="shared" si="0"/>
        <v>110.8</v>
      </c>
      <c r="H66" s="153"/>
      <c r="I66" s="92" t="s">
        <v>167</v>
      </c>
    </row>
    <row r="67" spans="1:9" s="85" customFormat="1" ht="12.75">
      <c r="A67" s="145">
        <f t="shared" si="3"/>
        <v>64</v>
      </c>
      <c r="B67" s="149" t="s">
        <v>2</v>
      </c>
      <c r="C67" s="150" t="str">
        <f>'[3]полн.спис'!B277</f>
        <v>ул. Октябрьская, д. 29 кв. 1</v>
      </c>
      <c r="D67" s="151">
        <f>'[3]полн.спис'!Y277</f>
        <v>56.1</v>
      </c>
      <c r="E67" s="172"/>
      <c r="F67" s="153"/>
      <c r="G67" s="143">
        <f t="shared" si="0"/>
        <v>56.1</v>
      </c>
      <c r="H67" s="153"/>
      <c r="I67" s="92" t="s">
        <v>167</v>
      </c>
    </row>
    <row r="68" spans="1:9" s="85" customFormat="1" ht="12.75">
      <c r="A68" s="145">
        <f t="shared" si="3"/>
        <v>65</v>
      </c>
      <c r="B68" s="149" t="s">
        <v>2</v>
      </c>
      <c r="C68" s="150" t="str">
        <f>'[3]полн.спис'!B278</f>
        <v>ул. Октябрьская, д. 30 кв. 1</v>
      </c>
      <c r="D68" s="151">
        <f>'[3]полн.спис'!Y278</f>
        <v>55.5</v>
      </c>
      <c r="E68" s="172"/>
      <c r="F68" s="153"/>
      <c r="G68" s="143">
        <f aca="true" t="shared" si="4" ref="G68:G131">D68+E68+F68</f>
        <v>55.5</v>
      </c>
      <c r="H68" s="153"/>
      <c r="I68" s="92" t="s">
        <v>167</v>
      </c>
    </row>
    <row r="69" spans="1:9" s="85" customFormat="1" ht="12.75">
      <c r="A69" s="145">
        <f t="shared" si="3"/>
        <v>66</v>
      </c>
      <c r="B69" s="149" t="s">
        <v>2</v>
      </c>
      <c r="C69" s="150" t="str">
        <f>'[3]полн.спис'!B280</f>
        <v>ул. Октябрьская, д. 31</v>
      </c>
      <c r="D69" s="151">
        <f>'[3]полн.спис'!Y280</f>
        <v>110.30000000000001</v>
      </c>
      <c r="E69" s="172"/>
      <c r="F69" s="153"/>
      <c r="G69" s="143">
        <f t="shared" si="4"/>
        <v>110.30000000000001</v>
      </c>
      <c r="H69" s="153"/>
      <c r="I69" s="92" t="s">
        <v>167</v>
      </c>
    </row>
    <row r="70" spans="1:9" s="85" customFormat="1" ht="12.75">
      <c r="A70" s="145">
        <f t="shared" si="3"/>
        <v>67</v>
      </c>
      <c r="B70" s="149" t="s">
        <v>2</v>
      </c>
      <c r="C70" s="150" t="str">
        <f>'[3]полн.спис'!B284</f>
        <v>ул. Октябрьская, д. 36 кв. 2</v>
      </c>
      <c r="D70" s="151">
        <f>'[3]полн.спис'!Y284</f>
        <v>62.3</v>
      </c>
      <c r="E70" s="172"/>
      <c r="F70" s="153"/>
      <c r="G70" s="143">
        <f t="shared" si="4"/>
        <v>62.3</v>
      </c>
      <c r="H70" s="153"/>
      <c r="I70" s="92" t="s">
        <v>167</v>
      </c>
    </row>
    <row r="71" spans="1:9" s="85" customFormat="1" ht="12.75">
      <c r="A71" s="145">
        <f t="shared" si="3"/>
        <v>68</v>
      </c>
      <c r="B71" s="149" t="s">
        <v>2</v>
      </c>
      <c r="C71" s="150" t="str">
        <f>'[3]полн.спис'!B285</f>
        <v>ул. Октябрьская, д. 38 кв. 2</v>
      </c>
      <c r="D71" s="151">
        <f>'[3]полн.спис'!Y285</f>
        <v>60.5</v>
      </c>
      <c r="E71" s="172"/>
      <c r="F71" s="153"/>
      <c r="G71" s="143">
        <f t="shared" si="4"/>
        <v>60.5</v>
      </c>
      <c r="H71" s="153"/>
      <c r="I71" s="92" t="s">
        <v>167</v>
      </c>
    </row>
    <row r="72" spans="1:9" s="85" customFormat="1" ht="12.75">
      <c r="A72" s="145">
        <f t="shared" si="3"/>
        <v>69</v>
      </c>
      <c r="B72" s="149" t="s">
        <v>2</v>
      </c>
      <c r="C72" s="150" t="str">
        <f>'[3]полн.спис'!B286</f>
        <v>ул. Молодежная, д. 12 кв. 1</v>
      </c>
      <c r="D72" s="151">
        <f>'[3]полн.спис'!Y286</f>
        <v>76.7</v>
      </c>
      <c r="E72" s="172"/>
      <c r="F72" s="153"/>
      <c r="G72" s="143">
        <f t="shared" si="4"/>
        <v>76.7</v>
      </c>
      <c r="H72" s="153"/>
      <c r="I72" s="92" t="s">
        <v>167</v>
      </c>
    </row>
    <row r="73" spans="1:9" s="85" customFormat="1" ht="12.75">
      <c r="A73" s="145">
        <f t="shared" si="3"/>
        <v>70</v>
      </c>
      <c r="B73" s="149" t="s">
        <v>2</v>
      </c>
      <c r="C73" s="150" t="str">
        <f>'[3]полн.спис'!B289</f>
        <v>ул. Молодежная, д. 22 кв. 1</v>
      </c>
      <c r="D73" s="151">
        <f>'[3]полн.спис'!Y289</f>
        <v>78.5</v>
      </c>
      <c r="E73" s="172"/>
      <c r="F73" s="153"/>
      <c r="G73" s="143">
        <f t="shared" si="4"/>
        <v>78.5</v>
      </c>
      <c r="H73" s="153"/>
      <c r="I73" s="92" t="s">
        <v>167</v>
      </c>
    </row>
    <row r="74" spans="1:9" s="85" customFormat="1" ht="12.75">
      <c r="A74" s="145">
        <f t="shared" si="3"/>
        <v>71</v>
      </c>
      <c r="B74" s="149" t="s">
        <v>2</v>
      </c>
      <c r="C74" s="150" t="str">
        <f>'[3]полн.спис'!B290</f>
        <v>ул. Молодежная, д. 5 кв. 1</v>
      </c>
      <c r="D74" s="151">
        <f>'[3]полн.спис'!Y290</f>
        <v>77.5</v>
      </c>
      <c r="E74" s="172"/>
      <c r="F74" s="153"/>
      <c r="G74" s="143">
        <f t="shared" si="4"/>
        <v>77.5</v>
      </c>
      <c r="H74" s="153"/>
      <c r="I74" s="92" t="s">
        <v>167</v>
      </c>
    </row>
    <row r="75" spans="1:9" ht="12.75">
      <c r="A75" s="145">
        <f t="shared" si="3"/>
        <v>72</v>
      </c>
      <c r="B75" s="154" t="s">
        <v>1</v>
      </c>
      <c r="C75" s="155" t="str">
        <f>'[3]полн.спис'!B295</f>
        <v>ул. Механизаторов, д. 2 кв. 2</v>
      </c>
      <c r="D75" s="151">
        <f>'[3]полн.спис'!Y295</f>
        <v>44.5</v>
      </c>
      <c r="E75" s="156"/>
      <c r="F75" s="156"/>
      <c r="G75" s="143">
        <f t="shared" si="4"/>
        <v>44.5</v>
      </c>
      <c r="H75" s="153"/>
      <c r="I75" s="92" t="s">
        <v>168</v>
      </c>
    </row>
    <row r="76" spans="1:9" ht="12.75">
      <c r="A76" s="145">
        <f t="shared" si="2"/>
        <v>73</v>
      </c>
      <c r="B76" s="154" t="s">
        <v>1</v>
      </c>
      <c r="C76" s="155" t="str">
        <f>'[3]полн.спис'!B297</f>
        <v>ул. Советская, д. 15 кв. 1,3,4</v>
      </c>
      <c r="D76" s="151">
        <f>'[3]полн.спис'!Y297</f>
        <v>80.5</v>
      </c>
      <c r="E76" s="156"/>
      <c r="F76" s="156"/>
      <c r="G76" s="143">
        <f t="shared" si="4"/>
        <v>80.5</v>
      </c>
      <c r="H76" s="156"/>
      <c r="I76" s="92" t="s">
        <v>168</v>
      </c>
    </row>
    <row r="77" spans="1:9" ht="12.75">
      <c r="A77" s="145">
        <f t="shared" si="2"/>
        <v>74</v>
      </c>
      <c r="B77" s="154" t="s">
        <v>1</v>
      </c>
      <c r="C77" s="155" t="str">
        <f>'[3]полн.спис'!B302</f>
        <v>ул. Советская, д. 3 кв. 1,2</v>
      </c>
      <c r="D77" s="151">
        <f>'[3]полн.спис'!Y302</f>
        <v>82.9</v>
      </c>
      <c r="E77" s="156"/>
      <c r="F77" s="156"/>
      <c r="G77" s="143">
        <f t="shared" si="4"/>
        <v>82.9</v>
      </c>
      <c r="H77" s="156"/>
      <c r="I77" s="92" t="s">
        <v>168</v>
      </c>
    </row>
    <row r="78" spans="1:9" ht="12.75">
      <c r="A78" s="145">
        <f t="shared" si="2"/>
        <v>75</v>
      </c>
      <c r="B78" s="154" t="s">
        <v>1</v>
      </c>
      <c r="C78" s="155" t="str">
        <f>'[3]полн.спис'!B306</f>
        <v>ул. Советская, д. 6</v>
      </c>
      <c r="D78" s="151">
        <f>'[3]полн.спис'!Y306</f>
        <v>73.9</v>
      </c>
      <c r="E78" s="156"/>
      <c r="F78" s="156"/>
      <c r="G78" s="143">
        <f t="shared" si="4"/>
        <v>73.9</v>
      </c>
      <c r="H78" s="156"/>
      <c r="I78" s="92" t="s">
        <v>168</v>
      </c>
    </row>
    <row r="79" spans="1:9" ht="12.75">
      <c r="A79" s="145">
        <f t="shared" si="2"/>
        <v>76</v>
      </c>
      <c r="B79" s="154" t="s">
        <v>1</v>
      </c>
      <c r="C79" s="155" t="str">
        <f>'[3]полн.спис'!B311</f>
        <v>ул. Советская, д. 4</v>
      </c>
      <c r="D79" s="151">
        <f>'[3]полн.спис'!Y311</f>
        <v>73.9</v>
      </c>
      <c r="E79" s="156"/>
      <c r="F79" s="156"/>
      <c r="G79" s="143">
        <f t="shared" si="4"/>
        <v>73.9</v>
      </c>
      <c r="H79" s="156"/>
      <c r="I79" s="92" t="s">
        <v>168</v>
      </c>
    </row>
    <row r="80" spans="1:9" ht="12.75">
      <c r="A80" s="145">
        <f t="shared" si="2"/>
        <v>77</v>
      </c>
      <c r="B80" s="154" t="s">
        <v>1</v>
      </c>
      <c r="C80" s="155" t="str">
        <f>'[3]полн.спис'!B314</f>
        <v>ул. Советская, д. 10 кв. 1,3</v>
      </c>
      <c r="D80" s="151">
        <f>'[3]полн.спис'!Y314</f>
        <v>53.900000000000006</v>
      </c>
      <c r="E80" s="156"/>
      <c r="F80" s="156"/>
      <c r="G80" s="143">
        <f t="shared" si="4"/>
        <v>53.900000000000006</v>
      </c>
      <c r="H80" s="156"/>
      <c r="I80" s="92" t="s">
        <v>168</v>
      </c>
    </row>
    <row r="81" spans="1:9" ht="12.75">
      <c r="A81" s="145">
        <f t="shared" si="2"/>
        <v>78</v>
      </c>
      <c r="B81" s="154" t="s">
        <v>1</v>
      </c>
      <c r="C81" s="155" t="str">
        <f>'[3]полн.спис'!B320</f>
        <v>ул. Советская, д. 1 кв. 1</v>
      </c>
      <c r="D81" s="151">
        <f>'[3]полн.спис'!Y320</f>
        <v>36.3</v>
      </c>
      <c r="E81" s="156"/>
      <c r="F81" s="156"/>
      <c r="G81" s="143">
        <f t="shared" si="4"/>
        <v>36.3</v>
      </c>
      <c r="H81" s="156"/>
      <c r="I81" s="92" t="s">
        <v>168</v>
      </c>
    </row>
    <row r="82" spans="1:9" ht="12.75">
      <c r="A82" s="145">
        <f t="shared" si="2"/>
        <v>79</v>
      </c>
      <c r="B82" s="154" t="s">
        <v>1</v>
      </c>
      <c r="C82" s="155" t="str">
        <f>'[3]полн.спис'!B325</f>
        <v>ул. Восточная, д. 7 кв. 2</v>
      </c>
      <c r="D82" s="151">
        <f>'[3]полн.спис'!Y325</f>
        <v>55.6</v>
      </c>
      <c r="E82" s="156"/>
      <c r="F82" s="156"/>
      <c r="G82" s="143">
        <f t="shared" si="4"/>
        <v>55.6</v>
      </c>
      <c r="H82" s="156"/>
      <c r="I82" s="92" t="s">
        <v>168</v>
      </c>
    </row>
    <row r="83" spans="1:9" ht="12.75">
      <c r="A83" s="145">
        <f t="shared" si="2"/>
        <v>80</v>
      </c>
      <c r="B83" s="154" t="s">
        <v>1</v>
      </c>
      <c r="C83" s="155" t="str">
        <f>'[3]полн.спис'!B327</f>
        <v>ул. Восточная, д. 2</v>
      </c>
      <c r="D83" s="151">
        <f>'[3]полн.спис'!Y327</f>
        <v>116.6</v>
      </c>
      <c r="E83" s="156"/>
      <c r="F83" s="156"/>
      <c r="G83" s="143">
        <f t="shared" si="4"/>
        <v>116.6</v>
      </c>
      <c r="H83" s="156"/>
      <c r="I83" s="92" t="s">
        <v>168</v>
      </c>
    </row>
    <row r="84" spans="1:9" ht="12.75">
      <c r="A84" s="145">
        <f t="shared" si="2"/>
        <v>81</v>
      </c>
      <c r="B84" s="154" t="s">
        <v>1</v>
      </c>
      <c r="C84" s="155" t="str">
        <f>'[3]полн.спис'!B331</f>
        <v>ул. Восточная, д. 4 кв. 2</v>
      </c>
      <c r="D84" s="151">
        <f>'[3]полн.спис'!Y331</f>
        <v>55.9</v>
      </c>
      <c r="E84" s="156"/>
      <c r="F84" s="156"/>
      <c r="G84" s="143">
        <f t="shared" si="4"/>
        <v>55.9</v>
      </c>
      <c r="H84" s="156"/>
      <c r="I84" s="92" t="s">
        <v>168</v>
      </c>
    </row>
    <row r="85" spans="1:9" ht="12.75">
      <c r="A85" s="145">
        <f t="shared" si="2"/>
        <v>82</v>
      </c>
      <c r="B85" s="154" t="s">
        <v>1</v>
      </c>
      <c r="C85" s="155" t="str">
        <f>'[3]полн.спис'!B332</f>
        <v>ул. Восточная, д. 11</v>
      </c>
      <c r="D85" s="151">
        <f>'[3]полн.спис'!Y332</f>
        <v>127.5</v>
      </c>
      <c r="E85" s="156"/>
      <c r="F85" s="156"/>
      <c r="G85" s="143">
        <f t="shared" si="4"/>
        <v>127.5</v>
      </c>
      <c r="H85" s="156"/>
      <c r="I85" s="92" t="s">
        <v>168</v>
      </c>
    </row>
    <row r="86" spans="1:9" ht="12.75">
      <c r="A86" s="145">
        <f t="shared" si="2"/>
        <v>83</v>
      </c>
      <c r="B86" s="154" t="s">
        <v>1</v>
      </c>
      <c r="C86" s="155" t="str">
        <f>'[3]полн.спис'!B335</f>
        <v>ул. Восточная, д. 6 кв. 1</v>
      </c>
      <c r="D86" s="151">
        <f>'[3]полн.спис'!Y335</f>
        <v>57.9</v>
      </c>
      <c r="E86" s="156"/>
      <c r="F86" s="156"/>
      <c r="G86" s="143">
        <f t="shared" si="4"/>
        <v>57.9</v>
      </c>
      <c r="H86" s="156"/>
      <c r="I86" s="92" t="s">
        <v>168</v>
      </c>
    </row>
    <row r="87" spans="1:9" ht="12.75">
      <c r="A87" s="145">
        <f t="shared" si="2"/>
        <v>84</v>
      </c>
      <c r="B87" s="154" t="s">
        <v>1</v>
      </c>
      <c r="C87" s="155" t="str">
        <f>'[3]полн.спис'!B338</f>
        <v>ул. Ключевская, д.7</v>
      </c>
      <c r="D87" s="151">
        <f>'[3]полн.спис'!Y338</f>
        <v>71</v>
      </c>
      <c r="E87" s="156"/>
      <c r="F87" s="156"/>
      <c r="G87" s="143">
        <f t="shared" si="4"/>
        <v>71</v>
      </c>
      <c r="H87" s="156"/>
      <c r="I87" s="92" t="s">
        <v>168</v>
      </c>
    </row>
    <row r="88" spans="1:9" ht="12.75">
      <c r="A88" s="145">
        <f t="shared" si="2"/>
        <v>85</v>
      </c>
      <c r="B88" s="154" t="s">
        <v>1</v>
      </c>
      <c r="C88" s="155" t="str">
        <f>'[3]полн.спис'!B343</f>
        <v>ул. Ключевская, д. 11</v>
      </c>
      <c r="D88" s="151">
        <f>'[3]полн.спис'!Y343</f>
        <v>110.8</v>
      </c>
      <c r="E88" s="156"/>
      <c r="F88" s="156"/>
      <c r="G88" s="143">
        <f t="shared" si="4"/>
        <v>110.8</v>
      </c>
      <c r="H88" s="156"/>
      <c r="I88" s="92" t="s">
        <v>168</v>
      </c>
    </row>
    <row r="89" spans="1:9" ht="12.75">
      <c r="A89" s="145">
        <f t="shared" si="2"/>
        <v>86</v>
      </c>
      <c r="B89" s="154" t="s">
        <v>1</v>
      </c>
      <c r="C89" s="155" t="str">
        <f>'[3]полн.спис'!B348</f>
        <v>ул. Ключевская, д. 9 кв. 2</v>
      </c>
      <c r="D89" s="151">
        <f>'[3]полн.спис'!Y348</f>
        <v>60.6</v>
      </c>
      <c r="E89" s="156"/>
      <c r="F89" s="156"/>
      <c r="G89" s="143">
        <f t="shared" si="4"/>
        <v>60.6</v>
      </c>
      <c r="H89" s="156"/>
      <c r="I89" s="92" t="s">
        <v>168</v>
      </c>
    </row>
    <row r="90" spans="1:9" ht="12.75">
      <c r="A90" s="145">
        <f t="shared" si="2"/>
        <v>87</v>
      </c>
      <c r="B90" s="154" t="s">
        <v>1</v>
      </c>
      <c r="C90" s="155" t="str">
        <f>'[3]полн.спис'!B353</f>
        <v>ул. Ключевская, д.5 кв. 2</v>
      </c>
      <c r="D90" s="151">
        <f>'[3]полн.спис'!Y353</f>
        <v>56.1</v>
      </c>
      <c r="E90" s="156"/>
      <c r="F90" s="156"/>
      <c r="G90" s="143">
        <f t="shared" si="4"/>
        <v>56.1</v>
      </c>
      <c r="H90" s="156"/>
      <c r="I90" s="92" t="s">
        <v>168</v>
      </c>
    </row>
    <row r="91" spans="1:9" ht="12.75">
      <c r="A91" s="145">
        <f t="shared" si="2"/>
        <v>88</v>
      </c>
      <c r="B91" s="154" t="s">
        <v>169</v>
      </c>
      <c r="C91" s="155" t="str">
        <f>'[3]полн.спис'!B359</f>
        <v>ул. Первомайская, д. 7 кв. 1</v>
      </c>
      <c r="D91" s="151">
        <f>'[3]полн.спис'!Y359</f>
        <v>54.4</v>
      </c>
      <c r="E91" s="156"/>
      <c r="F91" s="156"/>
      <c r="G91" s="143">
        <f t="shared" si="4"/>
        <v>54.4</v>
      </c>
      <c r="H91" s="156"/>
      <c r="I91" s="92" t="s">
        <v>170</v>
      </c>
    </row>
    <row r="92" spans="1:9" ht="12.75">
      <c r="A92" s="145">
        <f t="shared" si="2"/>
        <v>89</v>
      </c>
      <c r="B92" s="154" t="s">
        <v>169</v>
      </c>
      <c r="C92" s="155" t="str">
        <f>'[3]полн.спис'!B360</f>
        <v>ул. Первомайская, д. 10</v>
      </c>
      <c r="D92" s="151">
        <f>'[3]полн.спис'!Y360</f>
        <v>99.4</v>
      </c>
      <c r="E92" s="156"/>
      <c r="F92" s="156"/>
      <c r="G92" s="143">
        <f t="shared" si="4"/>
        <v>99.4</v>
      </c>
      <c r="H92" s="156"/>
      <c r="I92" s="92" t="s">
        <v>170</v>
      </c>
    </row>
    <row r="93" spans="1:9" ht="12.75">
      <c r="A93" s="145">
        <f t="shared" si="2"/>
        <v>90</v>
      </c>
      <c r="B93" s="154" t="s">
        <v>169</v>
      </c>
      <c r="C93" s="155" t="str">
        <f>'[3]полн.спис'!B363</f>
        <v>ул. Первомайская, д. 3</v>
      </c>
      <c r="D93" s="151">
        <f>'[3]полн.спис'!Y363</f>
        <v>104.8</v>
      </c>
      <c r="E93" s="156"/>
      <c r="F93" s="156"/>
      <c r="G93" s="143">
        <f t="shared" si="4"/>
        <v>104.8</v>
      </c>
      <c r="H93" s="156"/>
      <c r="I93" s="92" t="s">
        <v>170</v>
      </c>
    </row>
    <row r="94" spans="1:9" ht="12.75">
      <c r="A94" s="145">
        <f t="shared" si="2"/>
        <v>91</v>
      </c>
      <c r="B94" s="154" t="s">
        <v>169</v>
      </c>
      <c r="C94" s="155" t="str">
        <f>'[3]полн.спис'!B369</f>
        <v>ул. Первомайская, д. 15 кв. 2</v>
      </c>
      <c r="D94" s="151">
        <f>'[3]полн.спис'!Y369</f>
        <v>76.9</v>
      </c>
      <c r="E94" s="156"/>
      <c r="F94" s="156"/>
      <c r="G94" s="143">
        <f t="shared" si="4"/>
        <v>76.9</v>
      </c>
      <c r="H94" s="156"/>
      <c r="I94" s="92" t="s">
        <v>170</v>
      </c>
    </row>
    <row r="95" spans="1:9" ht="12.75">
      <c r="A95" s="145">
        <f t="shared" si="2"/>
        <v>92</v>
      </c>
      <c r="B95" s="154" t="s">
        <v>169</v>
      </c>
      <c r="C95" s="155" t="str">
        <f>'[3]полн.спис'!B374</f>
        <v>ул. Первомайская, д. 1</v>
      </c>
      <c r="D95" s="151">
        <f>'[3]полн.спис'!Y374</f>
        <v>108.7</v>
      </c>
      <c r="E95" s="156"/>
      <c r="F95" s="156"/>
      <c r="G95" s="143">
        <f t="shared" si="4"/>
        <v>108.7</v>
      </c>
      <c r="H95" s="156"/>
      <c r="I95" s="92" t="s">
        <v>170</v>
      </c>
    </row>
    <row r="96" spans="1:9" ht="12.75">
      <c r="A96" s="145">
        <f t="shared" si="2"/>
        <v>93</v>
      </c>
      <c r="B96" s="154" t="s">
        <v>169</v>
      </c>
      <c r="C96" s="155" t="str">
        <f>'[3]полн.спис'!B377</f>
        <v>ул. Первомайская, д. 2 кв. 2,3,4</v>
      </c>
      <c r="D96" s="151">
        <f>'[3]полн.спис'!Y377</f>
        <v>53</v>
      </c>
      <c r="E96" s="156"/>
      <c r="F96" s="156"/>
      <c r="G96" s="143">
        <f t="shared" si="4"/>
        <v>53</v>
      </c>
      <c r="H96" s="156"/>
      <c r="I96" s="92" t="s">
        <v>170</v>
      </c>
    </row>
    <row r="97" spans="1:9" ht="12.75">
      <c r="A97" s="145">
        <f t="shared" si="2"/>
        <v>94</v>
      </c>
      <c r="B97" s="154" t="s">
        <v>169</v>
      </c>
      <c r="C97" s="155" t="str">
        <f>'[3]полн.спис'!B383</f>
        <v>ул. Советская, д. 9</v>
      </c>
      <c r="D97" s="151">
        <f>'[3]полн.спис'!Y383</f>
        <v>121.6</v>
      </c>
      <c r="E97" s="156"/>
      <c r="F97" s="156"/>
      <c r="G97" s="143">
        <f t="shared" si="4"/>
        <v>121.6</v>
      </c>
      <c r="H97" s="156"/>
      <c r="I97" s="92" t="s">
        <v>170</v>
      </c>
    </row>
    <row r="98" spans="1:9" ht="12.75">
      <c r="A98" s="145">
        <f t="shared" si="2"/>
        <v>95</v>
      </c>
      <c r="B98" s="154" t="s">
        <v>169</v>
      </c>
      <c r="C98" s="155" t="str">
        <f>'[3]полн.спис'!B386</f>
        <v>ул. Советская, д. 13 кв. 1</v>
      </c>
      <c r="D98" s="151">
        <f>'[3]полн.спис'!Y386</f>
        <v>18.5</v>
      </c>
      <c r="E98" s="156"/>
      <c r="F98" s="156"/>
      <c r="G98" s="143">
        <f t="shared" si="4"/>
        <v>18.5</v>
      </c>
      <c r="H98" s="156"/>
      <c r="I98" s="92" t="s">
        <v>170</v>
      </c>
    </row>
    <row r="99" spans="1:9" ht="12.75">
      <c r="A99" s="145">
        <f t="shared" si="2"/>
        <v>96</v>
      </c>
      <c r="B99" s="154" t="s">
        <v>169</v>
      </c>
      <c r="C99" s="155" t="str">
        <f>'[3]полн.спис'!B390</f>
        <v>ул. Советская, д. 7 кв. 1</v>
      </c>
      <c r="D99" s="151">
        <f>'[3]полн.спис'!Y390</f>
        <v>36.5</v>
      </c>
      <c r="E99" s="156"/>
      <c r="F99" s="156"/>
      <c r="G99" s="143">
        <f t="shared" si="4"/>
        <v>36.5</v>
      </c>
      <c r="H99" s="156"/>
      <c r="I99" s="92" t="s">
        <v>170</v>
      </c>
    </row>
    <row r="100" spans="1:9" ht="12.75">
      <c r="A100" s="145">
        <f t="shared" si="2"/>
        <v>97</v>
      </c>
      <c r="B100" s="154" t="s">
        <v>169</v>
      </c>
      <c r="C100" s="155" t="str">
        <f>'[3]полн.спис'!B393</f>
        <v>ул. Советская, д. 11 кв. 2</v>
      </c>
      <c r="D100" s="151">
        <f>'[3]полн.спис'!Y393</f>
        <v>43.6</v>
      </c>
      <c r="E100" s="156"/>
      <c r="F100" s="156"/>
      <c r="G100" s="143">
        <f t="shared" si="4"/>
        <v>43.6</v>
      </c>
      <c r="H100" s="156"/>
      <c r="I100" s="92" t="s">
        <v>170</v>
      </c>
    </row>
    <row r="101" spans="1:9" ht="12.75">
      <c r="A101" s="145">
        <f t="shared" si="2"/>
        <v>98</v>
      </c>
      <c r="B101" s="154" t="s">
        <v>169</v>
      </c>
      <c r="C101" s="155" t="str">
        <f>'[3]полн.спис'!B394</f>
        <v>ул. Советская, д. 15 кв. 1,2,3</v>
      </c>
      <c r="D101" s="151">
        <f>'[3]полн.спис'!Y394</f>
        <v>118.3</v>
      </c>
      <c r="E101" s="156"/>
      <c r="F101" s="156"/>
      <c r="G101" s="143">
        <f t="shared" si="4"/>
        <v>118.3</v>
      </c>
      <c r="H101" s="156"/>
      <c r="I101" s="92" t="s">
        <v>170</v>
      </c>
    </row>
    <row r="102" spans="1:9" ht="12.75">
      <c r="A102" s="145">
        <f t="shared" si="2"/>
        <v>99</v>
      </c>
      <c r="B102" s="154" t="s">
        <v>169</v>
      </c>
      <c r="C102" s="155" t="str">
        <f>'[3]полн.спис'!B400</f>
        <v>ул. Советская, д. 17 кв. 2</v>
      </c>
      <c r="D102" s="151">
        <f>'[3]полн.спис'!Y400</f>
        <v>37.3</v>
      </c>
      <c r="E102" s="156"/>
      <c r="F102" s="156"/>
      <c r="G102" s="143">
        <f t="shared" si="4"/>
        <v>37.3</v>
      </c>
      <c r="H102" s="156"/>
      <c r="I102" s="92" t="s">
        <v>170</v>
      </c>
    </row>
    <row r="103" spans="1:9" ht="12.75">
      <c r="A103" s="145">
        <f t="shared" si="2"/>
        <v>100</v>
      </c>
      <c r="B103" s="154" t="s">
        <v>169</v>
      </c>
      <c r="C103" s="155" t="str">
        <f>'[3]полн.спис'!B402</f>
        <v>ул. Октябрьская, д. 9  </v>
      </c>
      <c r="D103" s="151">
        <f>'[3]полн.спис'!Y402</f>
        <v>119.80000000000001</v>
      </c>
      <c r="E103" s="156"/>
      <c r="F103" s="156"/>
      <c r="G103" s="143">
        <f t="shared" si="4"/>
        <v>119.80000000000001</v>
      </c>
      <c r="H103" s="156"/>
      <c r="I103" s="92" t="s">
        <v>170</v>
      </c>
    </row>
    <row r="104" spans="1:9" ht="12.75">
      <c r="A104" s="145">
        <f t="shared" si="2"/>
        <v>101</v>
      </c>
      <c r="B104" s="154" t="s">
        <v>169</v>
      </c>
      <c r="C104" s="155" t="str">
        <f>'[3]полн.спис'!B405</f>
        <v>ул. Октябрьская, д. 10 кв. 2  </v>
      </c>
      <c r="D104" s="151">
        <f>'[3]полн.спис'!Y405</f>
        <v>54</v>
      </c>
      <c r="E104" s="156"/>
      <c r="F104" s="156"/>
      <c r="G104" s="143">
        <f t="shared" si="4"/>
        <v>54</v>
      </c>
      <c r="H104" s="156"/>
      <c r="I104" s="92" t="s">
        <v>170</v>
      </c>
    </row>
    <row r="105" spans="1:9" ht="12.75">
      <c r="A105" s="145">
        <f t="shared" si="2"/>
        <v>102</v>
      </c>
      <c r="B105" s="154" t="s">
        <v>169</v>
      </c>
      <c r="C105" s="155" t="str">
        <f>'[3]полн.спис'!B407</f>
        <v>ул. Октябрьская, д. 2 кв. 2  </v>
      </c>
      <c r="D105" s="151">
        <f>'[3]полн.спис'!Y407</f>
        <v>53.9</v>
      </c>
      <c r="E105" s="156"/>
      <c r="F105" s="156"/>
      <c r="G105" s="143">
        <f t="shared" si="4"/>
        <v>53.9</v>
      </c>
      <c r="H105" s="156"/>
      <c r="I105" s="92" t="s">
        <v>170</v>
      </c>
    </row>
    <row r="106" spans="1:9" ht="12.75">
      <c r="A106" s="145">
        <f t="shared" si="2"/>
        <v>103</v>
      </c>
      <c r="B106" s="154" t="s">
        <v>169</v>
      </c>
      <c r="C106" s="155" t="str">
        <f>'[3]полн.спис'!B408</f>
        <v>ул. Октябрьская, д. 12 кв. 2  </v>
      </c>
      <c r="D106" s="151">
        <f>'[3]полн.спис'!Y408</f>
        <v>61.7</v>
      </c>
      <c r="E106" s="156"/>
      <c r="F106" s="156"/>
      <c r="G106" s="143">
        <f t="shared" si="4"/>
        <v>61.7</v>
      </c>
      <c r="H106" s="156"/>
      <c r="I106" s="92" t="s">
        <v>170</v>
      </c>
    </row>
    <row r="107" spans="1:9" ht="12.75">
      <c r="A107" s="145">
        <f t="shared" si="2"/>
        <v>104</v>
      </c>
      <c r="B107" s="154" t="s">
        <v>169</v>
      </c>
      <c r="C107" s="155" t="str">
        <f>'[3]полн.спис'!B411</f>
        <v>ул. Октябрьская, д. 3 </v>
      </c>
      <c r="D107" s="151">
        <f>'[3]полн.спис'!Y411</f>
        <v>115.4</v>
      </c>
      <c r="E107" s="156"/>
      <c r="F107" s="156"/>
      <c r="G107" s="143">
        <f t="shared" si="4"/>
        <v>115.4</v>
      </c>
      <c r="H107" s="156"/>
      <c r="I107" s="92" t="s">
        <v>170</v>
      </c>
    </row>
    <row r="108" spans="1:9" ht="12.75">
      <c r="A108" s="145">
        <f t="shared" si="2"/>
        <v>105</v>
      </c>
      <c r="B108" s="154" t="s">
        <v>169</v>
      </c>
      <c r="C108" s="155" t="str">
        <f>'[3]полн.спис'!B414</f>
        <v>ул. Октябрьская, д. 1 кв. 1</v>
      </c>
      <c r="D108" s="151">
        <f>'[3]полн.спис'!Y414</f>
        <v>27</v>
      </c>
      <c r="E108" s="156"/>
      <c r="F108" s="156"/>
      <c r="G108" s="143">
        <f t="shared" si="4"/>
        <v>27</v>
      </c>
      <c r="H108" s="156"/>
      <c r="I108" s="92" t="s">
        <v>170</v>
      </c>
    </row>
    <row r="109" spans="1:9" ht="12.75">
      <c r="A109" s="145">
        <f t="shared" si="2"/>
        <v>106</v>
      </c>
      <c r="B109" s="154" t="s">
        <v>169</v>
      </c>
      <c r="C109" s="155" t="str">
        <f>'[3]полн.спис'!B415</f>
        <v>ул. Октябрьская, д. 5 кв. 2  </v>
      </c>
      <c r="D109" s="151">
        <f>'[3]полн.спис'!Y415</f>
        <v>37.1</v>
      </c>
      <c r="E109" s="156"/>
      <c r="F109" s="156"/>
      <c r="G109" s="143">
        <f t="shared" si="4"/>
        <v>37.1</v>
      </c>
      <c r="H109" s="156"/>
      <c r="I109" s="92" t="s">
        <v>170</v>
      </c>
    </row>
    <row r="110" spans="1:9" ht="12.75">
      <c r="A110" s="145">
        <f t="shared" si="2"/>
        <v>107</v>
      </c>
      <c r="B110" s="154" t="s">
        <v>169</v>
      </c>
      <c r="C110" s="155" t="str">
        <f>'[3]полн.спис'!B416</f>
        <v>ул. Октябрьская, д.6 кв. 2  </v>
      </c>
      <c r="D110" s="151">
        <f>'[3]полн.спис'!Y416</f>
        <v>34.2</v>
      </c>
      <c r="E110" s="156"/>
      <c r="F110" s="156"/>
      <c r="G110" s="143">
        <f t="shared" si="4"/>
        <v>34.2</v>
      </c>
      <c r="H110" s="156"/>
      <c r="I110" s="92" t="s">
        <v>170</v>
      </c>
    </row>
    <row r="111" spans="1:9" ht="12.75">
      <c r="A111" s="145">
        <f t="shared" si="2"/>
        <v>108</v>
      </c>
      <c r="B111" s="154" t="s">
        <v>169</v>
      </c>
      <c r="C111" s="155" t="str">
        <f>'[3]полн.спис'!B417</f>
        <v>ул. Октябрьская, д. 11</v>
      </c>
      <c r="D111" s="151">
        <f>'[3]полн.спис'!Y417</f>
        <v>112.3</v>
      </c>
      <c r="E111" s="156"/>
      <c r="F111" s="156"/>
      <c r="G111" s="143">
        <f t="shared" si="4"/>
        <v>112.3</v>
      </c>
      <c r="H111" s="156"/>
      <c r="I111" s="92" t="s">
        <v>170</v>
      </c>
    </row>
    <row r="112" spans="1:9" ht="12.75">
      <c r="A112" s="145">
        <f t="shared" si="2"/>
        <v>109</v>
      </c>
      <c r="B112" s="154" t="s">
        <v>169</v>
      </c>
      <c r="C112" s="155" t="str">
        <f>'[3]полн.спис'!B421</f>
        <v>ул. Механизаторов, д. 3 кв. 2</v>
      </c>
      <c r="D112" s="151">
        <f>'[3]полн.спис'!Y421</f>
        <v>43.8</v>
      </c>
      <c r="E112" s="156"/>
      <c r="F112" s="156"/>
      <c r="G112" s="143">
        <f t="shared" si="4"/>
        <v>43.8</v>
      </c>
      <c r="H112" s="156"/>
      <c r="I112" s="92" t="s">
        <v>170</v>
      </c>
    </row>
    <row r="113" spans="1:9" ht="12.75">
      <c r="A113" s="145">
        <f t="shared" si="2"/>
        <v>110</v>
      </c>
      <c r="B113" s="154" t="s">
        <v>169</v>
      </c>
      <c r="C113" s="155" t="str">
        <f>'[3]полн.спис'!B424</f>
        <v>ул. Механизаторов, д. 1 кв. 1</v>
      </c>
      <c r="D113" s="151">
        <f>'[3]полн.спис'!Y424</f>
        <v>43.7</v>
      </c>
      <c r="E113" s="156"/>
      <c r="F113" s="156"/>
      <c r="G113" s="143">
        <f t="shared" si="4"/>
        <v>43.7</v>
      </c>
      <c r="H113" s="156"/>
      <c r="I113" s="92" t="s">
        <v>170</v>
      </c>
    </row>
    <row r="114" spans="1:9" ht="14.25" customHeight="1">
      <c r="A114" s="145">
        <f t="shared" si="2"/>
        <v>111</v>
      </c>
      <c r="B114" s="157" t="s">
        <v>171</v>
      </c>
      <c r="C114" s="158" t="str">
        <f>'[3]полн.спис'!B429</f>
        <v>ул. Механизаторов, д. 2</v>
      </c>
      <c r="D114" s="159">
        <f>'[3]полн.спис'!Y429</f>
        <v>75.8</v>
      </c>
      <c r="E114" s="70"/>
      <c r="F114" s="160"/>
      <c r="G114" s="143">
        <f t="shared" si="4"/>
        <v>75.8</v>
      </c>
      <c r="H114" s="160"/>
      <c r="I114" s="20" t="s">
        <v>172</v>
      </c>
    </row>
    <row r="115" spans="1:9" ht="12.75">
      <c r="A115" s="145">
        <f t="shared" si="2"/>
        <v>112</v>
      </c>
      <c r="B115" s="157" t="s">
        <v>171</v>
      </c>
      <c r="C115" s="161" t="str">
        <f>'[3]полн.спис'!B432</f>
        <v>ул. Механизаторов, д. 4 кв. 2</v>
      </c>
      <c r="D115" s="159">
        <f>'[3]полн.спис'!Y432</f>
        <v>39.5</v>
      </c>
      <c r="E115" s="70"/>
      <c r="F115" s="160"/>
      <c r="G115" s="143">
        <f t="shared" si="4"/>
        <v>39.5</v>
      </c>
      <c r="H115" s="160"/>
      <c r="I115" s="20" t="s">
        <v>172</v>
      </c>
    </row>
    <row r="116" spans="1:9" ht="12.75">
      <c r="A116" s="145">
        <f t="shared" si="2"/>
        <v>113</v>
      </c>
      <c r="B116" s="157" t="s">
        <v>171</v>
      </c>
      <c r="C116" s="162" t="str">
        <f>'[3]полн.спис'!B433</f>
        <v>ул. Механизаторов, д. 6</v>
      </c>
      <c r="D116" s="159">
        <f>'[3]полн.спис'!Y433</f>
        <v>88</v>
      </c>
      <c r="E116" s="70"/>
      <c r="F116" s="160"/>
      <c r="G116" s="143">
        <f t="shared" si="4"/>
        <v>88</v>
      </c>
      <c r="H116" s="160"/>
      <c r="I116" s="20" t="s">
        <v>172</v>
      </c>
    </row>
    <row r="117" spans="1:9" ht="12.75">
      <c r="A117" s="145">
        <f t="shared" si="2"/>
        <v>114</v>
      </c>
      <c r="B117" s="157" t="s">
        <v>171</v>
      </c>
      <c r="C117" s="162" t="str">
        <f>'[3]полн.спис'!B436</f>
        <v>ул. Механизаторов, д. 9 кв. 2</v>
      </c>
      <c r="D117" s="159">
        <f>'[3]полн.спис'!Y436</f>
        <v>40</v>
      </c>
      <c r="E117" s="70"/>
      <c r="F117" s="160"/>
      <c r="G117" s="143">
        <f t="shared" si="4"/>
        <v>40</v>
      </c>
      <c r="H117" s="160"/>
      <c r="I117" s="20" t="s">
        <v>172</v>
      </c>
    </row>
    <row r="118" spans="1:9" ht="12.75">
      <c r="A118" s="145">
        <f t="shared" si="2"/>
        <v>115</v>
      </c>
      <c r="B118" s="157" t="s">
        <v>171</v>
      </c>
      <c r="C118" s="162" t="str">
        <f>'[3]полн.спис'!B438</f>
        <v>ул. Механизаторов, д. 16</v>
      </c>
      <c r="D118" s="159">
        <f>'[3]полн.спис'!Y438</f>
        <v>140</v>
      </c>
      <c r="E118" s="70"/>
      <c r="F118" s="160"/>
      <c r="G118" s="143">
        <f t="shared" si="4"/>
        <v>140</v>
      </c>
      <c r="H118" s="160"/>
      <c r="I118" s="20" t="s">
        <v>172</v>
      </c>
    </row>
    <row r="119" spans="1:9" ht="12.75">
      <c r="A119" s="145">
        <f t="shared" si="2"/>
        <v>116</v>
      </c>
      <c r="B119" s="157" t="s">
        <v>171</v>
      </c>
      <c r="C119" s="162" t="str">
        <f>'[3]полн.спис'!B443</f>
        <v>ул. Заречная, д. 1 кв. 2</v>
      </c>
      <c r="D119" s="159">
        <f>'[3]полн.спис'!Y443</f>
        <v>16</v>
      </c>
      <c r="E119" s="70"/>
      <c r="F119" s="160"/>
      <c r="G119" s="143">
        <f t="shared" si="4"/>
        <v>16</v>
      </c>
      <c r="H119" s="160"/>
      <c r="I119" s="92" t="s">
        <v>173</v>
      </c>
    </row>
    <row r="120" spans="1:9" ht="12.75">
      <c r="A120" s="145">
        <f t="shared" si="2"/>
        <v>117</v>
      </c>
      <c r="B120" s="157" t="s">
        <v>171</v>
      </c>
      <c r="C120" s="162" t="str">
        <f>'[3]полн.спис'!B444</f>
        <v>ул. Заречная, д. 3 кв. 2</v>
      </c>
      <c r="D120" s="159">
        <f>'[3]полн.спис'!Y444</f>
        <v>65.7</v>
      </c>
      <c r="E120" s="70"/>
      <c r="F120" s="160"/>
      <c r="G120" s="143">
        <f t="shared" si="4"/>
        <v>65.7</v>
      </c>
      <c r="H120" s="160"/>
      <c r="I120" s="20" t="s">
        <v>172</v>
      </c>
    </row>
    <row r="121" spans="1:9" ht="12.75">
      <c r="A121" s="145">
        <f t="shared" si="2"/>
        <v>118</v>
      </c>
      <c r="B121" s="157" t="s">
        <v>171</v>
      </c>
      <c r="C121" s="162" t="str">
        <f>'[3]полн.спис'!B450</f>
        <v>ул. Клубная, д. 5 кв. 1</v>
      </c>
      <c r="D121" s="159">
        <f>'[3]полн.спис'!Y450</f>
        <v>38.4</v>
      </c>
      <c r="E121" s="70"/>
      <c r="F121" s="160"/>
      <c r="G121" s="143">
        <f t="shared" si="4"/>
        <v>38.4</v>
      </c>
      <c r="H121" s="160"/>
      <c r="I121" s="20" t="s">
        <v>172</v>
      </c>
    </row>
    <row r="122" spans="1:9" ht="12.75">
      <c r="A122" s="145">
        <f t="shared" si="2"/>
        <v>119</v>
      </c>
      <c r="B122" s="157" t="s">
        <v>171</v>
      </c>
      <c r="C122" s="162" t="str">
        <f>'[3]полн.спис'!B451</f>
        <v>ул. Клубная, д. 12 кв. 1</v>
      </c>
      <c r="D122" s="159">
        <f>'[3]полн.спис'!Y451</f>
        <v>74.6</v>
      </c>
      <c r="E122" s="70"/>
      <c r="F122" s="160"/>
      <c r="G122" s="143">
        <f t="shared" si="4"/>
        <v>74.6</v>
      </c>
      <c r="H122" s="160"/>
      <c r="I122" s="20" t="s">
        <v>172</v>
      </c>
    </row>
    <row r="123" spans="1:9" ht="12.75">
      <c r="A123" s="145">
        <f t="shared" si="2"/>
        <v>120</v>
      </c>
      <c r="B123" s="157" t="s">
        <v>171</v>
      </c>
      <c r="C123" s="162" t="str">
        <f>'[3]полн.спис'!B452</f>
        <v>ул. Клубная, д. 17 кв. 2</v>
      </c>
      <c r="D123" s="159">
        <f>'[3]полн.спис'!Y452</f>
        <v>72.4</v>
      </c>
      <c r="E123" s="70"/>
      <c r="F123" s="160"/>
      <c r="G123" s="143">
        <f t="shared" si="4"/>
        <v>72.4</v>
      </c>
      <c r="H123" s="160"/>
      <c r="I123" s="20" t="s">
        <v>172</v>
      </c>
    </row>
    <row r="124" spans="1:9" s="85" customFormat="1" ht="12.75">
      <c r="A124" s="145">
        <f t="shared" si="2"/>
        <v>121</v>
      </c>
      <c r="B124" s="157" t="s">
        <v>171</v>
      </c>
      <c r="C124" s="162" t="str">
        <f>'[3]полн.спис'!B454</f>
        <v>ул. Ленина, д. 26</v>
      </c>
      <c r="D124" s="159">
        <f>'[3]полн.спис'!Y454</f>
        <v>573.6</v>
      </c>
      <c r="E124" s="178">
        <f>70</f>
        <v>70</v>
      </c>
      <c r="F124" s="153">
        <f>30.1*3</f>
        <v>90.30000000000001</v>
      </c>
      <c r="G124" s="143">
        <f t="shared" si="4"/>
        <v>733.9000000000001</v>
      </c>
      <c r="H124" s="160"/>
      <c r="I124" s="20" t="s">
        <v>172</v>
      </c>
    </row>
    <row r="125" spans="1:9" s="85" customFormat="1" ht="12.75">
      <c r="A125" s="145">
        <f t="shared" si="2"/>
        <v>122</v>
      </c>
      <c r="B125" s="157" t="s">
        <v>171</v>
      </c>
      <c r="C125" s="162" t="str">
        <f>'[3]полн.спис'!B467</f>
        <v>ул. Ленина, д. 28</v>
      </c>
      <c r="D125" s="159">
        <f>'[3]полн.спис'!Y467</f>
        <v>437.2</v>
      </c>
      <c r="E125" s="178">
        <f>70.1+71.7+49.2+37</f>
        <v>228</v>
      </c>
      <c r="F125" s="153">
        <f>30.1+30.1</f>
        <v>60.2</v>
      </c>
      <c r="G125" s="143">
        <f t="shared" si="4"/>
        <v>725.4000000000001</v>
      </c>
      <c r="H125" s="160"/>
      <c r="I125" s="20" t="s">
        <v>172</v>
      </c>
    </row>
    <row r="126" spans="1:9" s="85" customFormat="1" ht="12.75">
      <c r="A126" s="145">
        <f t="shared" si="2"/>
        <v>123</v>
      </c>
      <c r="B126" s="157" t="s">
        <v>171</v>
      </c>
      <c r="C126" s="162" t="str">
        <f>'[3]полн.спис'!B476</f>
        <v>ул. Ленина, д. 36 кв. 2</v>
      </c>
      <c r="D126" s="159">
        <f>'[3]полн.спис'!Y476</f>
        <v>80.9</v>
      </c>
      <c r="E126" s="178"/>
      <c r="F126" s="153"/>
      <c r="G126" s="143">
        <f t="shared" si="4"/>
        <v>80.9</v>
      </c>
      <c r="H126" s="160"/>
      <c r="I126" s="20" t="s">
        <v>172</v>
      </c>
    </row>
    <row r="127" spans="1:9" s="85" customFormat="1" ht="12.75">
      <c r="A127" s="145">
        <f t="shared" si="2"/>
        <v>124</v>
      </c>
      <c r="B127" s="157" t="s">
        <v>171</v>
      </c>
      <c r="C127" s="162" t="str">
        <f>'[3]полн.спис'!B477</f>
        <v>ул. Ленина, д. 38 кв. 1</v>
      </c>
      <c r="D127" s="159">
        <f>'[3]полн.спис'!Y477</f>
        <v>79.9</v>
      </c>
      <c r="E127" s="178"/>
      <c r="F127" s="153"/>
      <c r="G127" s="143">
        <f t="shared" si="4"/>
        <v>79.9</v>
      </c>
      <c r="H127" s="160"/>
      <c r="I127" s="20" t="s">
        <v>172</v>
      </c>
    </row>
    <row r="128" spans="1:9" s="85" customFormat="1" ht="12.75">
      <c r="A128" s="145">
        <f t="shared" si="2"/>
        <v>125</v>
      </c>
      <c r="B128" s="157" t="s">
        <v>171</v>
      </c>
      <c r="C128" s="162" t="str">
        <f>'[3]полн.спис'!B478</f>
        <v>ул. Ленина, д. 40а</v>
      </c>
      <c r="D128" s="159">
        <f>'[3]полн.спис'!Y478</f>
        <v>614.5</v>
      </c>
      <c r="E128" s="178"/>
      <c r="F128" s="153">
        <f>41.3+14.2+40.4+9.1+4.3</f>
        <v>109.3</v>
      </c>
      <c r="G128" s="143">
        <f t="shared" si="4"/>
        <v>723.8</v>
      </c>
      <c r="H128" s="160"/>
      <c r="I128" s="20" t="s">
        <v>172</v>
      </c>
    </row>
    <row r="129" spans="1:9" s="85" customFormat="1" ht="12.75">
      <c r="A129" s="145">
        <f t="shared" si="2"/>
        <v>126</v>
      </c>
      <c r="B129" s="157" t="s">
        <v>171</v>
      </c>
      <c r="C129" s="162" t="str">
        <f>'[3]полн.спис'!B503</f>
        <v>ул. Ленина, д. 62 кв. 1</v>
      </c>
      <c r="D129" s="159">
        <f>'[3]полн.спис'!Y503</f>
        <v>71</v>
      </c>
      <c r="E129" s="178"/>
      <c r="F129" s="153"/>
      <c r="G129" s="143">
        <f t="shared" si="4"/>
        <v>71</v>
      </c>
      <c r="H129" s="160"/>
      <c r="I129" s="20" t="s">
        <v>172</v>
      </c>
    </row>
    <row r="130" spans="1:9" s="85" customFormat="1" ht="12.75">
      <c r="A130" s="145">
        <f t="shared" si="2"/>
        <v>127</v>
      </c>
      <c r="B130" s="157" t="s">
        <v>171</v>
      </c>
      <c r="C130" s="162" t="str">
        <f>'[3]полн.спис'!B504</f>
        <v>ул. Ленина, д. 65 кв. 2</v>
      </c>
      <c r="D130" s="159">
        <f>'[3]полн.спис'!Y504</f>
        <v>68</v>
      </c>
      <c r="E130" s="178"/>
      <c r="F130" s="153"/>
      <c r="G130" s="143">
        <f t="shared" si="4"/>
        <v>68</v>
      </c>
      <c r="H130" s="160"/>
      <c r="I130" s="20" t="s">
        <v>172</v>
      </c>
    </row>
    <row r="131" spans="1:9" s="85" customFormat="1" ht="12.75">
      <c r="A131" s="145">
        <f t="shared" si="2"/>
        <v>128</v>
      </c>
      <c r="B131" s="157" t="s">
        <v>171</v>
      </c>
      <c r="C131" s="162" t="str">
        <f>'[3]полн.спис'!B505</f>
        <v>ул. Ленина, д. 68 кв. 1</v>
      </c>
      <c r="D131" s="159">
        <f>'[3]полн.спис'!Y505</f>
        <v>38</v>
      </c>
      <c r="E131" s="178"/>
      <c r="F131" s="153"/>
      <c r="G131" s="143">
        <f t="shared" si="4"/>
        <v>38</v>
      </c>
      <c r="H131" s="160"/>
      <c r="I131" s="20" t="s">
        <v>172</v>
      </c>
    </row>
    <row r="132" spans="1:9" s="85" customFormat="1" ht="12.75">
      <c r="A132" s="145">
        <f t="shared" si="2"/>
        <v>129</v>
      </c>
      <c r="B132" s="157" t="s">
        <v>171</v>
      </c>
      <c r="C132" s="162" t="str">
        <f>'[3]полн.спис'!B508</f>
        <v>ул. Береговая, д. 9 кв. 2</v>
      </c>
      <c r="D132" s="159">
        <f>'[3]полн.спис'!Y508</f>
        <v>46</v>
      </c>
      <c r="E132" s="178"/>
      <c r="F132" s="153"/>
      <c r="G132" s="143">
        <f aca="true" t="shared" si="5" ref="G132:G150">D132+E132+F132</f>
        <v>46</v>
      </c>
      <c r="H132" s="160"/>
      <c r="I132" s="20" t="s">
        <v>172</v>
      </c>
    </row>
    <row r="133" spans="1:9" s="85" customFormat="1" ht="12.75">
      <c r="A133" s="145">
        <f t="shared" si="2"/>
        <v>130</v>
      </c>
      <c r="B133" s="157" t="s">
        <v>171</v>
      </c>
      <c r="C133" s="162" t="str">
        <f>'[3]полн.спис'!B511</f>
        <v>ул. Луговая, д. 2 кв. 1</v>
      </c>
      <c r="D133" s="159">
        <f>'[3]полн.спис'!Y511</f>
        <v>63.4</v>
      </c>
      <c r="E133" s="178"/>
      <c r="F133" s="153"/>
      <c r="G133" s="143">
        <f t="shared" si="5"/>
        <v>63.4</v>
      </c>
      <c r="H133" s="160"/>
      <c r="I133" s="20" t="s">
        <v>172</v>
      </c>
    </row>
    <row r="134" spans="1:9" s="85" customFormat="1" ht="12.75">
      <c r="A134" s="145">
        <f t="shared" si="2"/>
        <v>131</v>
      </c>
      <c r="B134" s="157" t="s">
        <v>174</v>
      </c>
      <c r="C134" s="162" t="str">
        <f>'[3]полн.спис'!B520</f>
        <v>ул. Коммунаров, д. 29 кв. 1</v>
      </c>
      <c r="D134" s="159">
        <f>'[3]полн.спис'!Y520</f>
        <v>49</v>
      </c>
      <c r="E134" s="178"/>
      <c r="F134" s="153"/>
      <c r="G134" s="143">
        <f t="shared" si="5"/>
        <v>49</v>
      </c>
      <c r="H134" s="160"/>
      <c r="I134" s="92" t="s">
        <v>175</v>
      </c>
    </row>
    <row r="135" spans="1:9" s="85" customFormat="1" ht="12.75">
      <c r="A135" s="145">
        <f aca="true" t="shared" si="6" ref="A135:A152">A134+1</f>
        <v>132</v>
      </c>
      <c r="B135" s="157" t="s">
        <v>174</v>
      </c>
      <c r="C135" s="162" t="str">
        <f>'[3]полн.спис'!B521</f>
        <v>ул. Коммунаров, д. 59 кв. 1</v>
      </c>
      <c r="D135" s="159">
        <f>'[3]полн.спис'!Y521</f>
        <v>51</v>
      </c>
      <c r="E135" s="178"/>
      <c r="F135" s="153"/>
      <c r="G135" s="143">
        <f t="shared" si="5"/>
        <v>51</v>
      </c>
      <c r="H135" s="160"/>
      <c r="I135" s="92" t="s">
        <v>175</v>
      </c>
    </row>
    <row r="136" spans="1:9" s="85" customFormat="1" ht="12.75">
      <c r="A136" s="145">
        <f t="shared" si="6"/>
        <v>133</v>
      </c>
      <c r="B136" s="157" t="s">
        <v>174</v>
      </c>
      <c r="C136" s="162" t="str">
        <f>'[3]полн.спис'!B524</f>
        <v>ул. Коммунаров, д. 63</v>
      </c>
      <c r="D136" s="159">
        <f>'[3]полн.спис'!Y524</f>
        <v>100</v>
      </c>
      <c r="E136" s="178"/>
      <c r="F136" s="153"/>
      <c r="G136" s="143">
        <f t="shared" si="5"/>
        <v>100</v>
      </c>
      <c r="H136" s="160"/>
      <c r="I136" s="92" t="s">
        <v>175</v>
      </c>
    </row>
    <row r="137" spans="1:9" s="85" customFormat="1" ht="12.75">
      <c r="A137" s="145">
        <f t="shared" si="6"/>
        <v>134</v>
      </c>
      <c r="B137" s="157" t="s">
        <v>174</v>
      </c>
      <c r="C137" s="162" t="str">
        <f>'[3]полн.спис'!B529</f>
        <v>ул. Молодежная, д. 15а</v>
      </c>
      <c r="D137" s="159">
        <f>'[3]полн.спис'!Y529</f>
        <v>92</v>
      </c>
      <c r="E137" s="178"/>
      <c r="F137" s="153"/>
      <c r="G137" s="143">
        <f t="shared" si="5"/>
        <v>92</v>
      </c>
      <c r="H137" s="160"/>
      <c r="I137" s="92" t="s">
        <v>175</v>
      </c>
    </row>
    <row r="138" spans="1:9" s="85" customFormat="1" ht="12.75">
      <c r="A138" s="145">
        <f t="shared" si="6"/>
        <v>135</v>
      </c>
      <c r="B138" s="157" t="s">
        <v>176</v>
      </c>
      <c r="C138" s="162" t="str">
        <f>'[3]полн.спис'!B539</f>
        <v>ул. Молодежная, д. 5 кв. 2</v>
      </c>
      <c r="D138" s="159">
        <f>'[3]полн.спис'!Y539</f>
        <v>41</v>
      </c>
      <c r="E138" s="178"/>
      <c r="F138" s="153"/>
      <c r="G138" s="143">
        <f t="shared" si="5"/>
        <v>41</v>
      </c>
      <c r="H138" s="160"/>
      <c r="I138" s="92" t="s">
        <v>177</v>
      </c>
    </row>
    <row r="139" spans="1:9" s="85" customFormat="1" ht="12.75">
      <c r="A139" s="145">
        <f t="shared" si="6"/>
        <v>136</v>
      </c>
      <c r="B139" s="157" t="s">
        <v>176</v>
      </c>
      <c r="C139" s="162" t="str">
        <f>'[3]полн.спис'!B544</f>
        <v>ул. Ленина, д. 2</v>
      </c>
      <c r="D139" s="159">
        <f>'[3]полн.спис'!Y544</f>
        <v>93</v>
      </c>
      <c r="E139" s="178"/>
      <c r="F139" s="153"/>
      <c r="G139" s="143">
        <f t="shared" si="5"/>
        <v>93</v>
      </c>
      <c r="H139" s="160"/>
      <c r="I139" s="92" t="s">
        <v>177</v>
      </c>
    </row>
    <row r="140" spans="1:9" s="85" customFormat="1" ht="12.75">
      <c r="A140" s="145">
        <f t="shared" si="6"/>
        <v>137</v>
      </c>
      <c r="B140" s="157" t="s">
        <v>176</v>
      </c>
      <c r="C140" s="162" t="str">
        <f>'[3]полн.спис'!B549</f>
        <v>ул. Ленина, д. 11 кв. 1</v>
      </c>
      <c r="D140" s="159">
        <f>'[3]полн.спис'!Y549</f>
        <v>48</v>
      </c>
      <c r="E140" s="178"/>
      <c r="F140" s="153"/>
      <c r="G140" s="143">
        <f t="shared" si="5"/>
        <v>48</v>
      </c>
      <c r="H140" s="160"/>
      <c r="I140" s="92" t="s">
        <v>177</v>
      </c>
    </row>
    <row r="141" spans="1:9" s="85" customFormat="1" ht="12.75">
      <c r="A141" s="145">
        <f t="shared" si="6"/>
        <v>138</v>
      </c>
      <c r="B141" s="157" t="s">
        <v>176</v>
      </c>
      <c r="C141" s="162" t="str">
        <f>'[3]полн.спис'!B552</f>
        <v>ул. Ленина, д. 14 кв. 2</v>
      </c>
      <c r="D141" s="159">
        <f>'[3]полн.спис'!Y552</f>
        <v>49</v>
      </c>
      <c r="E141" s="178"/>
      <c r="F141" s="153"/>
      <c r="G141" s="143">
        <f t="shared" si="5"/>
        <v>49</v>
      </c>
      <c r="H141" s="160"/>
      <c r="I141" s="92" t="s">
        <v>177</v>
      </c>
    </row>
    <row r="142" spans="1:9" s="85" customFormat="1" ht="12.75">
      <c r="A142" s="145">
        <f t="shared" si="6"/>
        <v>139</v>
      </c>
      <c r="B142" s="157" t="s">
        <v>176</v>
      </c>
      <c r="C142" s="162" t="str">
        <f>'[3]полн.спис'!B553</f>
        <v>ул. Механизаторов, д 31 кв. 2</v>
      </c>
      <c r="D142" s="159">
        <f>'[3]полн.спис'!Y553</f>
        <v>48</v>
      </c>
      <c r="E142" s="178"/>
      <c r="F142" s="153"/>
      <c r="G142" s="143">
        <f t="shared" si="5"/>
        <v>48</v>
      </c>
      <c r="H142" s="160"/>
      <c r="I142" s="92" t="s">
        <v>177</v>
      </c>
    </row>
    <row r="143" spans="1:9" s="85" customFormat="1" ht="12.75">
      <c r="A143" s="145">
        <f t="shared" si="6"/>
        <v>140</v>
      </c>
      <c r="B143" s="157" t="s">
        <v>176</v>
      </c>
      <c r="C143" s="162" t="str">
        <f>'[3]полн.спис'!B554</f>
        <v>ул. Механизаторов, д 36 кв. 1</v>
      </c>
      <c r="D143" s="159">
        <f>'[3]полн.спис'!Y554</f>
        <v>48</v>
      </c>
      <c r="E143" s="178"/>
      <c r="F143" s="153"/>
      <c r="G143" s="143">
        <f t="shared" si="5"/>
        <v>48</v>
      </c>
      <c r="H143" s="160"/>
      <c r="I143" s="92" t="s">
        <v>177</v>
      </c>
    </row>
    <row r="144" spans="1:9" s="85" customFormat="1" ht="12.75">
      <c r="A144" s="145">
        <f t="shared" si="6"/>
        <v>141</v>
      </c>
      <c r="B144" s="157" t="s">
        <v>176</v>
      </c>
      <c r="C144" s="162" t="str">
        <f>'[3]полн.спис'!B557</f>
        <v>ул. Механизаторов, д 38 кв. 2</v>
      </c>
      <c r="D144" s="159">
        <f>'[3]полн.спис'!Y557</f>
        <v>49</v>
      </c>
      <c r="E144" s="178"/>
      <c r="F144" s="153"/>
      <c r="G144" s="143">
        <f t="shared" si="5"/>
        <v>49</v>
      </c>
      <c r="H144" s="160"/>
      <c r="I144" s="92" t="s">
        <v>177</v>
      </c>
    </row>
    <row r="145" spans="1:9" s="85" customFormat="1" ht="12.75">
      <c r="A145" s="145">
        <f t="shared" si="6"/>
        <v>142</v>
      </c>
      <c r="B145" s="157" t="s">
        <v>176</v>
      </c>
      <c r="C145" s="162" t="str">
        <f>'[3]полн.спис'!B558</f>
        <v>ул. Чапаева, д. 7 кв. 1</v>
      </c>
      <c r="D145" s="159">
        <f>'[3]полн.спис'!Y558</f>
        <v>42</v>
      </c>
      <c r="E145" s="178"/>
      <c r="F145" s="153"/>
      <c r="G145" s="143">
        <f t="shared" si="5"/>
        <v>42</v>
      </c>
      <c r="H145" s="160"/>
      <c r="I145" s="92" t="s">
        <v>177</v>
      </c>
    </row>
    <row r="146" spans="1:9" s="85" customFormat="1" ht="12.75">
      <c r="A146" s="145">
        <f t="shared" si="6"/>
        <v>143</v>
      </c>
      <c r="B146" s="157" t="s">
        <v>178</v>
      </c>
      <c r="C146" s="162" t="str">
        <f>'[3]полн.спис'!B567</f>
        <v>ул. Центральная, д. 50 кв. 1</v>
      </c>
      <c r="D146" s="159">
        <f>'[3]полн.спис'!Y567</f>
        <v>30</v>
      </c>
      <c r="E146" s="178"/>
      <c r="F146" s="153"/>
      <c r="G146" s="143">
        <f t="shared" si="5"/>
        <v>30</v>
      </c>
      <c r="H146" s="160"/>
      <c r="I146" s="92" t="s">
        <v>179</v>
      </c>
    </row>
    <row r="147" spans="1:9" s="85" customFormat="1" ht="12.75">
      <c r="A147" s="145">
        <f t="shared" si="6"/>
        <v>144</v>
      </c>
      <c r="B147" s="157" t="s">
        <v>178</v>
      </c>
      <c r="C147" s="162" t="str">
        <f>'[3]полн.спис'!B568</f>
        <v>ул. Центральная, д. 60 кв. 2</v>
      </c>
      <c r="D147" s="159">
        <f>'[3]полн.спис'!Y568</f>
        <v>38</v>
      </c>
      <c r="E147" s="178"/>
      <c r="F147" s="153"/>
      <c r="G147" s="143">
        <f t="shared" si="5"/>
        <v>38</v>
      </c>
      <c r="H147" s="160"/>
      <c r="I147" s="92" t="s">
        <v>179</v>
      </c>
    </row>
    <row r="148" spans="1:9" s="85" customFormat="1" ht="12.75">
      <c r="A148" s="145">
        <f t="shared" si="6"/>
        <v>145</v>
      </c>
      <c r="B148" s="157" t="s">
        <v>178</v>
      </c>
      <c r="C148" s="162" t="str">
        <f>'[3]полн.спис'!B569</f>
        <v>ул. Центральная, д. 64 кв. 2</v>
      </c>
      <c r="D148" s="159">
        <f>'[3]полн.спис'!Y569</f>
        <v>36.3</v>
      </c>
      <c r="E148" s="178"/>
      <c r="F148" s="153"/>
      <c r="G148" s="143">
        <f t="shared" si="5"/>
        <v>36.3</v>
      </c>
      <c r="H148" s="160"/>
      <c r="I148" s="92" t="s">
        <v>179</v>
      </c>
    </row>
    <row r="149" spans="1:9" s="85" customFormat="1" ht="12.75">
      <c r="A149" s="145">
        <f t="shared" si="6"/>
        <v>146</v>
      </c>
      <c r="B149" s="157" t="s">
        <v>178</v>
      </c>
      <c r="C149" s="162" t="str">
        <f>'[3]полн.спис'!B572</f>
        <v>ул. Пилорамная, д. 2</v>
      </c>
      <c r="D149" s="159">
        <f>'[3]полн.спис'!Y572</f>
        <v>70.1</v>
      </c>
      <c r="E149" s="178"/>
      <c r="F149" s="153"/>
      <c r="G149" s="143">
        <f t="shared" si="5"/>
        <v>70.1</v>
      </c>
      <c r="H149" s="160"/>
      <c r="I149" s="92" t="s">
        <v>179</v>
      </c>
    </row>
    <row r="150" spans="1:9" s="85" customFormat="1" ht="12.75">
      <c r="A150" s="145">
        <f t="shared" si="6"/>
        <v>147</v>
      </c>
      <c r="B150" s="157" t="s">
        <v>178</v>
      </c>
      <c r="C150" s="162" t="str">
        <f>'[3]полн.спис'!B575</f>
        <v>пер. Рабочий, д. 2 кв. 1</v>
      </c>
      <c r="D150" s="159">
        <f>'[3]полн.спис'!Y575</f>
        <v>20</v>
      </c>
      <c r="E150" s="178"/>
      <c r="F150" s="153"/>
      <c r="G150" s="143">
        <f t="shared" si="5"/>
        <v>20</v>
      </c>
      <c r="H150" s="160"/>
      <c r="I150" s="92" t="s">
        <v>179</v>
      </c>
    </row>
    <row r="151" spans="1:9" s="85" customFormat="1" ht="12.75">
      <c r="A151" s="145">
        <f t="shared" si="6"/>
        <v>148</v>
      </c>
      <c r="B151" s="150" t="s">
        <v>4</v>
      </c>
      <c r="C151" s="163" t="str">
        <f>'[3]полн.спис'!B579</f>
        <v>ул. Советская, д. 50</v>
      </c>
      <c r="D151" s="159">
        <f>'[3]полн.спис'!Y579</f>
        <v>829</v>
      </c>
      <c r="E151" s="152"/>
      <c r="F151" s="153">
        <v>75.6</v>
      </c>
      <c r="G151" s="143">
        <f aca="true" t="shared" si="7" ref="G151:G171">D151+E151+F151</f>
        <v>904.6</v>
      </c>
      <c r="H151" s="160"/>
      <c r="I151" s="92" t="s">
        <v>180</v>
      </c>
    </row>
    <row r="152" spans="1:9" s="85" customFormat="1" ht="12.75">
      <c r="A152" s="145">
        <f t="shared" si="6"/>
        <v>149</v>
      </c>
      <c r="B152" s="150" t="s">
        <v>4</v>
      </c>
      <c r="C152" s="163" t="str">
        <f>'[3]полн.спис'!B599</f>
        <v>ул. Советская, д. 41</v>
      </c>
      <c r="D152" s="159">
        <f>'[3]полн.спис'!Y599</f>
        <v>884.9</v>
      </c>
      <c r="E152" s="152"/>
      <c r="F152" s="153">
        <f>42.1+40.8</f>
        <v>82.9</v>
      </c>
      <c r="G152" s="143">
        <f t="shared" si="7"/>
        <v>967.8</v>
      </c>
      <c r="H152" s="160"/>
      <c r="I152" s="92" t="s">
        <v>180</v>
      </c>
    </row>
    <row r="153" spans="1:9" s="85" customFormat="1" ht="12.75">
      <c r="A153" s="164">
        <f>A152+1</f>
        <v>150</v>
      </c>
      <c r="B153" s="150" t="s">
        <v>4</v>
      </c>
      <c r="C153" s="163" t="str">
        <f>'[3]полн.спис'!B623</f>
        <v>ул. Советская, д. 39</v>
      </c>
      <c r="D153" s="159">
        <f>'[3]полн.спис'!Y623</f>
        <v>710.1</v>
      </c>
      <c r="E153" s="152"/>
      <c r="F153" s="153">
        <v>60.8</v>
      </c>
      <c r="G153" s="143">
        <f t="shared" si="7"/>
        <v>770.9</v>
      </c>
      <c r="H153" s="160"/>
      <c r="I153" s="92" t="s">
        <v>180</v>
      </c>
    </row>
    <row r="154" spans="1:9" s="85" customFormat="1" ht="12.75">
      <c r="A154" s="164">
        <f>A153+1</f>
        <v>151</v>
      </c>
      <c r="B154" s="150" t="s">
        <v>4</v>
      </c>
      <c r="C154" s="163" t="str">
        <f>'[3]полн.спис'!B640</f>
        <v>ул. Советская, д. 37</v>
      </c>
      <c r="D154" s="159">
        <f>'[3]полн.спис'!Y640</f>
        <v>617.8000000000001</v>
      </c>
      <c r="E154" s="145">
        <v>41.2</v>
      </c>
      <c r="F154" s="153">
        <f>30.4+30.4</f>
        <v>60.8</v>
      </c>
      <c r="G154" s="143">
        <f t="shared" si="7"/>
        <v>719.8000000000001</v>
      </c>
      <c r="H154" s="160"/>
      <c r="I154" s="92" t="s">
        <v>180</v>
      </c>
    </row>
    <row r="155" spans="1:9" s="85" customFormat="1" ht="12.75">
      <c r="A155" s="164">
        <f aca="true" t="shared" si="8" ref="A155:A163">A154+1</f>
        <v>152</v>
      </c>
      <c r="B155" s="150" t="s">
        <v>4</v>
      </c>
      <c r="C155" s="163" t="str">
        <f>'[3]полн.спис'!B657</f>
        <v>ул. Строителей, д. 2 кв. 2</v>
      </c>
      <c r="D155" s="159">
        <f>'[3]полн.спис'!Y657</f>
        <v>60</v>
      </c>
      <c r="E155" s="152"/>
      <c r="F155" s="153"/>
      <c r="G155" s="143">
        <f t="shared" si="7"/>
        <v>60</v>
      </c>
      <c r="H155" s="160"/>
      <c r="I155" s="92" t="s">
        <v>180</v>
      </c>
    </row>
    <row r="156" spans="1:9" s="85" customFormat="1" ht="12.75">
      <c r="A156" s="164">
        <f t="shared" si="8"/>
        <v>153</v>
      </c>
      <c r="B156" s="150" t="s">
        <v>4</v>
      </c>
      <c r="C156" s="163" t="str">
        <f>'[3]полн.спис'!B659</f>
        <v>ул. Строителей, д. 4 кв. 2</v>
      </c>
      <c r="D156" s="159">
        <f>'[3]полн.спис'!Y659</f>
        <v>36.2</v>
      </c>
      <c r="E156" s="152"/>
      <c r="F156" s="153"/>
      <c r="G156" s="143">
        <f t="shared" si="7"/>
        <v>36.2</v>
      </c>
      <c r="H156" s="160"/>
      <c r="I156" s="92" t="s">
        <v>180</v>
      </c>
    </row>
    <row r="157" spans="1:9" s="85" customFormat="1" ht="12.75">
      <c r="A157" s="164">
        <f t="shared" si="8"/>
        <v>154</v>
      </c>
      <c r="B157" s="150" t="s">
        <v>4</v>
      </c>
      <c r="C157" s="163" t="str">
        <f>'[3]полн.спис'!B662</f>
        <v>ул. Пушкина, д. 2</v>
      </c>
      <c r="D157" s="159">
        <f>'[3]полн.спис'!Y662</f>
        <v>136.3</v>
      </c>
      <c r="E157" s="152"/>
      <c r="F157" s="153"/>
      <c r="G157" s="143">
        <f t="shared" si="7"/>
        <v>136.3</v>
      </c>
      <c r="H157" s="160"/>
      <c r="I157" s="92" t="s">
        <v>180</v>
      </c>
    </row>
    <row r="158" spans="1:9" s="85" customFormat="1" ht="12.75">
      <c r="A158" s="164">
        <f t="shared" si="8"/>
        <v>155</v>
      </c>
      <c r="B158" s="150" t="s">
        <v>4</v>
      </c>
      <c r="C158" s="163" t="str">
        <f>'[3]полн.спис'!B669</f>
        <v>ул. Пушкина, д. 4 кв. 3</v>
      </c>
      <c r="D158" s="159">
        <f>'[3]полн.спис'!Y669</f>
        <v>41.1</v>
      </c>
      <c r="E158" s="152"/>
      <c r="F158" s="153"/>
      <c r="G158" s="143">
        <f t="shared" si="7"/>
        <v>41.1</v>
      </c>
      <c r="H158" s="160"/>
      <c r="I158" s="92" t="s">
        <v>180</v>
      </c>
    </row>
    <row r="159" spans="1:9" s="85" customFormat="1" ht="12.75">
      <c r="A159" s="164">
        <f t="shared" si="8"/>
        <v>156</v>
      </c>
      <c r="B159" s="150" t="s">
        <v>4</v>
      </c>
      <c r="C159" s="163" t="str">
        <f>'[3]полн.спис'!B672</f>
        <v>ул. Пушкина, д. 8 кв. 2</v>
      </c>
      <c r="D159" s="159">
        <f>'[3]полн.спис'!Y672</f>
        <v>56.5</v>
      </c>
      <c r="E159" s="152"/>
      <c r="F159" s="153"/>
      <c r="G159" s="143">
        <f t="shared" si="7"/>
        <v>56.5</v>
      </c>
      <c r="H159" s="160"/>
      <c r="I159" s="92" t="s">
        <v>180</v>
      </c>
    </row>
    <row r="160" spans="1:9" s="85" customFormat="1" ht="12.75">
      <c r="A160" s="164">
        <f t="shared" si="8"/>
        <v>157</v>
      </c>
      <c r="B160" s="150" t="s">
        <v>4</v>
      </c>
      <c r="C160" s="163" t="str">
        <f>'[3]полн.спис'!B675</f>
        <v>ул. Ворошилова, д. 3</v>
      </c>
      <c r="D160" s="159">
        <f>'[3]полн.спис'!Y675</f>
        <v>108.1</v>
      </c>
      <c r="E160" s="152"/>
      <c r="F160" s="153"/>
      <c r="G160" s="143">
        <f t="shared" si="7"/>
        <v>108.1</v>
      </c>
      <c r="H160" s="160"/>
      <c r="I160" s="92" t="s">
        <v>180</v>
      </c>
    </row>
    <row r="161" spans="1:9" s="85" customFormat="1" ht="12.75">
      <c r="A161" s="164">
        <f t="shared" si="8"/>
        <v>158</v>
      </c>
      <c r="B161" s="150" t="s">
        <v>4</v>
      </c>
      <c r="C161" s="163" t="str">
        <f>'[3]полн.спис'!B680</f>
        <v>ул. Ворошилова, д. 7а</v>
      </c>
      <c r="D161" s="159">
        <f>'[3]полн.спис'!Y680</f>
        <v>500</v>
      </c>
      <c r="E161" s="152"/>
      <c r="F161" s="153">
        <f>23.6+23.6</f>
        <v>47.2</v>
      </c>
      <c r="G161" s="143">
        <f t="shared" si="7"/>
        <v>547.2</v>
      </c>
      <c r="H161" s="160"/>
      <c r="I161" s="92" t="s">
        <v>180</v>
      </c>
    </row>
    <row r="162" spans="1:9" s="85" customFormat="1" ht="12.75">
      <c r="A162" s="164">
        <f t="shared" si="8"/>
        <v>159</v>
      </c>
      <c r="B162" s="150" t="s">
        <v>4</v>
      </c>
      <c r="C162" s="163" t="str">
        <f>'[3]полн.спис'!B695</f>
        <v>ул. Ворошилова, д. 7</v>
      </c>
      <c r="D162" s="159">
        <f>'[3]полн.спис'!Y695</f>
        <v>511.7</v>
      </c>
      <c r="E162" s="152"/>
      <c r="F162" s="153">
        <f>27.6+27.6</f>
        <v>55.2</v>
      </c>
      <c r="G162" s="143">
        <f t="shared" si="7"/>
        <v>566.9</v>
      </c>
      <c r="H162" s="160"/>
      <c r="I162" s="92" t="s">
        <v>180</v>
      </c>
    </row>
    <row r="163" spans="1:9" s="85" customFormat="1" ht="12.75">
      <c r="A163" s="164">
        <f t="shared" si="8"/>
        <v>160</v>
      </c>
      <c r="B163" s="150" t="s">
        <v>4</v>
      </c>
      <c r="C163" s="163" t="str">
        <f>'[3]полн.спис'!B721</f>
        <v>ул. Первомайская, д. 39 кв. 2</v>
      </c>
      <c r="D163" s="159">
        <f>'[3]полн.спис'!Y721</f>
        <v>37</v>
      </c>
      <c r="E163" s="172"/>
      <c r="F163" s="153"/>
      <c r="G163" s="143">
        <f t="shared" si="7"/>
        <v>37</v>
      </c>
      <c r="H163" s="160"/>
      <c r="I163" s="92" t="s">
        <v>180</v>
      </c>
    </row>
    <row r="164" spans="1:9" s="148" customFormat="1" ht="12.75">
      <c r="A164" s="165">
        <f>A163+1</f>
        <v>161</v>
      </c>
      <c r="B164" s="150" t="s">
        <v>5</v>
      </c>
      <c r="C164" s="150" t="str">
        <f>'[3]полн.спис'!B727</f>
        <v>ул. Советская, д. 4 кв. 1,2,4</v>
      </c>
      <c r="D164" s="159">
        <f>'[3]полн.спис'!Y727</f>
        <v>104</v>
      </c>
      <c r="E164" s="152"/>
      <c r="F164" s="153"/>
      <c r="G164" s="143">
        <f t="shared" si="7"/>
        <v>104</v>
      </c>
      <c r="H164" s="160"/>
      <c r="I164" s="92" t="s">
        <v>180</v>
      </c>
    </row>
    <row r="165" spans="1:9" s="148" customFormat="1" ht="12.75" customHeight="1">
      <c r="A165" s="165">
        <f>A164+1</f>
        <v>162</v>
      </c>
      <c r="B165" s="150" t="s">
        <v>5</v>
      </c>
      <c r="C165" s="150" t="str">
        <f>'[3]полн.спис'!B733</f>
        <v>ул. Механизаторов, д. 1 кв. 1,2</v>
      </c>
      <c r="D165" s="159">
        <f>'[3]полн.спис'!Y733</f>
        <v>52.8</v>
      </c>
      <c r="E165" s="152"/>
      <c r="F165" s="153"/>
      <c r="G165" s="143">
        <f t="shared" si="7"/>
        <v>52.8</v>
      </c>
      <c r="H165" s="160"/>
      <c r="I165" s="92" t="s">
        <v>180</v>
      </c>
    </row>
    <row r="166" spans="1:9" s="148" customFormat="1" ht="12.75">
      <c r="A166" s="165">
        <f aca="true" t="shared" si="9" ref="A166:A196">A165+1</f>
        <v>163</v>
      </c>
      <c r="B166" s="150" t="s">
        <v>5</v>
      </c>
      <c r="C166" s="150" t="str">
        <f>'[3]полн.спис'!B739</f>
        <v>ул. Механизаторов, д. 18</v>
      </c>
      <c r="D166" s="159">
        <f>'[3]полн.спис'!Y739</f>
        <v>55.1</v>
      </c>
      <c r="E166" s="152"/>
      <c r="F166" s="153"/>
      <c r="G166" s="143">
        <f t="shared" si="7"/>
        <v>55.1</v>
      </c>
      <c r="H166" s="160"/>
      <c r="I166" s="92" t="s">
        <v>180</v>
      </c>
    </row>
    <row r="167" spans="1:9" s="148" customFormat="1" ht="12.75">
      <c r="A167" s="165">
        <f t="shared" si="9"/>
        <v>164</v>
      </c>
      <c r="B167" s="150" t="s">
        <v>5</v>
      </c>
      <c r="C167" s="150" t="str">
        <f>'[3]полн.спис'!B746</f>
        <v>ул. Октябрьская, д. 15</v>
      </c>
      <c r="D167" s="159">
        <f>'[3]полн.спис'!Y746</f>
        <v>68.6</v>
      </c>
      <c r="E167" s="152"/>
      <c r="F167" s="153"/>
      <c r="G167" s="143">
        <f t="shared" si="7"/>
        <v>68.6</v>
      </c>
      <c r="H167" s="160"/>
      <c r="I167" s="92" t="s">
        <v>180</v>
      </c>
    </row>
    <row r="168" spans="1:9" s="148" customFormat="1" ht="12.75">
      <c r="A168" s="165">
        <f t="shared" si="9"/>
        <v>165</v>
      </c>
      <c r="B168" s="150" t="s">
        <v>5</v>
      </c>
      <c r="C168" s="150" t="str">
        <f>'[3]полн.спис'!B750</f>
        <v>ул. Октябрьская, д. 13 кв. 2</v>
      </c>
      <c r="D168" s="159">
        <f>'[3]полн.спис'!Y750</f>
        <v>52.3</v>
      </c>
      <c r="E168" s="152"/>
      <c r="F168" s="153"/>
      <c r="G168" s="143">
        <f t="shared" si="7"/>
        <v>52.3</v>
      </c>
      <c r="H168" s="160"/>
      <c r="I168" s="92" t="s">
        <v>180</v>
      </c>
    </row>
    <row r="169" spans="1:9" s="148" customFormat="1" ht="12.75">
      <c r="A169" s="165">
        <f t="shared" si="9"/>
        <v>166</v>
      </c>
      <c r="B169" s="150" t="s">
        <v>5</v>
      </c>
      <c r="C169" s="150" t="str">
        <f>'[3]полн.спис'!B754</f>
        <v>ул. Заводская, д. 8 кв. 2</v>
      </c>
      <c r="D169" s="159">
        <f>'[3]полн.спис'!Y754</f>
        <v>52.8</v>
      </c>
      <c r="E169" s="152"/>
      <c r="F169" s="153"/>
      <c r="G169" s="143">
        <f t="shared" si="7"/>
        <v>52.8</v>
      </c>
      <c r="H169" s="160"/>
      <c r="I169" s="92" t="s">
        <v>180</v>
      </c>
    </row>
    <row r="170" spans="1:9" s="148" customFormat="1" ht="12.75">
      <c r="A170" s="165">
        <f t="shared" si="9"/>
        <v>167</v>
      </c>
      <c r="B170" s="150" t="s">
        <v>5</v>
      </c>
      <c r="C170" s="166" t="str">
        <f>'[3]полн.спис'!B757</f>
        <v>ул. Береговая, д. 3 кв. 1,2,3</v>
      </c>
      <c r="D170" s="159">
        <f>'[3]полн.спис'!Y757</f>
        <v>84</v>
      </c>
      <c r="E170" s="152"/>
      <c r="F170" s="153"/>
      <c r="G170" s="143">
        <f t="shared" si="7"/>
        <v>84</v>
      </c>
      <c r="H170" s="160"/>
      <c r="I170" s="92" t="s">
        <v>180</v>
      </c>
    </row>
    <row r="171" spans="1:9" s="148" customFormat="1" ht="12.75">
      <c r="A171" s="165">
        <f t="shared" si="9"/>
        <v>168</v>
      </c>
      <c r="B171" s="150" t="s">
        <v>5</v>
      </c>
      <c r="C171" s="166" t="str">
        <f>'[3]полн.спис'!B763</f>
        <v>ул. Береговая, д. 9</v>
      </c>
      <c r="D171" s="159">
        <f>'[3]полн.спис'!Y763</f>
        <v>1301.2</v>
      </c>
      <c r="E171" s="152"/>
      <c r="F171" s="153">
        <v>92.4</v>
      </c>
      <c r="G171" s="143">
        <f t="shared" si="7"/>
        <v>1393.6000000000001</v>
      </c>
      <c r="H171" s="160"/>
      <c r="I171" s="92" t="s">
        <v>180</v>
      </c>
    </row>
    <row r="172" spans="1:9" s="85" customFormat="1" ht="12.75">
      <c r="A172" s="165">
        <f t="shared" si="9"/>
        <v>169</v>
      </c>
      <c r="B172" s="150" t="s">
        <v>5</v>
      </c>
      <c r="C172" s="167" t="str">
        <f>'[3]полн.спис'!B793</f>
        <v>ул. Первомайская, д. 36</v>
      </c>
      <c r="D172" s="159">
        <f>'[3]полн.спис'!Y793</f>
        <v>866.7</v>
      </c>
      <c r="E172" s="71"/>
      <c r="F172" s="144">
        <v>60.8</v>
      </c>
      <c r="G172" s="143">
        <f>D172+E172+F172</f>
        <v>927.5</v>
      </c>
      <c r="H172" s="160"/>
      <c r="I172" s="92" t="s">
        <v>180</v>
      </c>
    </row>
    <row r="173" spans="1:9" s="85" customFormat="1" ht="12.75">
      <c r="A173" s="165">
        <f t="shared" si="9"/>
        <v>170</v>
      </c>
      <c r="B173" s="150" t="s">
        <v>5</v>
      </c>
      <c r="C173" s="167" t="str">
        <f>'[3]полн.спис'!B816</f>
        <v>ул. Кирова, д. 7</v>
      </c>
      <c r="D173" s="159">
        <f>'[3]полн.спис'!Y816</f>
        <v>141</v>
      </c>
      <c r="E173" s="70"/>
      <c r="F173" s="160"/>
      <c r="G173" s="143">
        <f aca="true" t="shared" si="10" ref="G173:G183">D173+E173+F173</f>
        <v>141</v>
      </c>
      <c r="H173" s="160"/>
      <c r="I173" s="92" t="s">
        <v>180</v>
      </c>
    </row>
    <row r="174" spans="1:9" s="85" customFormat="1" ht="12.75">
      <c r="A174" s="165">
        <f t="shared" si="9"/>
        <v>171</v>
      </c>
      <c r="B174" s="150" t="s">
        <v>5</v>
      </c>
      <c r="C174" s="167" t="str">
        <f>'[3]полн.спис'!B820</f>
        <v>ул. Кирова, д. 13 кв. 1</v>
      </c>
      <c r="D174" s="159">
        <f>'[3]полн.спис'!Y820</f>
        <v>35.9</v>
      </c>
      <c r="E174" s="70"/>
      <c r="F174" s="160"/>
      <c r="G174" s="143">
        <f t="shared" si="10"/>
        <v>35.9</v>
      </c>
      <c r="H174" s="160"/>
      <c r="I174" s="92" t="s">
        <v>180</v>
      </c>
    </row>
    <row r="175" spans="1:9" s="85" customFormat="1" ht="12.75">
      <c r="A175" s="165">
        <f t="shared" si="9"/>
        <v>172</v>
      </c>
      <c r="B175" s="150" t="s">
        <v>181</v>
      </c>
      <c r="C175" s="167" t="str">
        <f>'[3]полн.спис'!B824</f>
        <v>пер. Южный, д. 2 кв. 2</v>
      </c>
      <c r="D175" s="159">
        <f>'[3]полн.спис'!Y824</f>
        <v>64.6</v>
      </c>
      <c r="E175" s="70"/>
      <c r="F175" s="160"/>
      <c r="G175" s="143">
        <f t="shared" si="10"/>
        <v>64.6</v>
      </c>
      <c r="H175" s="160"/>
      <c r="I175" s="92" t="s">
        <v>180</v>
      </c>
    </row>
    <row r="176" spans="1:9" s="85" customFormat="1" ht="12.75">
      <c r="A176" s="165">
        <f t="shared" si="9"/>
        <v>173</v>
      </c>
      <c r="B176" s="149" t="s">
        <v>182</v>
      </c>
      <c r="C176" s="167" t="str">
        <f>'[3]полн.спис'!B833</f>
        <v>ул. Центральная, д. 13 кв. 2</v>
      </c>
      <c r="D176" s="159">
        <f>'[3]полн.спис'!Y833</f>
        <v>36.5</v>
      </c>
      <c r="E176" s="70"/>
      <c r="F176" s="160"/>
      <c r="G176" s="143">
        <f t="shared" si="10"/>
        <v>36.5</v>
      </c>
      <c r="H176" s="160"/>
      <c r="I176" s="92" t="s">
        <v>180</v>
      </c>
    </row>
    <row r="177" spans="1:9" s="85" customFormat="1" ht="12.75">
      <c r="A177" s="165">
        <f t="shared" si="9"/>
        <v>174</v>
      </c>
      <c r="B177" s="149" t="s">
        <v>182</v>
      </c>
      <c r="C177" s="167" t="str">
        <f>'[3]полн.спис'!B835</f>
        <v>ул. Центральная, д. 5 кв. 1</v>
      </c>
      <c r="D177" s="159">
        <f>'[3]полн.спис'!Y835</f>
        <v>61.5</v>
      </c>
      <c r="E177" s="70"/>
      <c r="F177" s="160"/>
      <c r="G177" s="143">
        <f t="shared" si="10"/>
        <v>61.5</v>
      </c>
      <c r="H177" s="160"/>
      <c r="I177" s="92" t="s">
        <v>180</v>
      </c>
    </row>
    <row r="178" spans="1:9" s="85" customFormat="1" ht="12.75">
      <c r="A178" s="165">
        <f t="shared" si="9"/>
        <v>175</v>
      </c>
      <c r="B178" s="149" t="s">
        <v>182</v>
      </c>
      <c r="C178" s="167" t="str">
        <f>'[3]полн.спис'!B837</f>
        <v>ул. Центральная, д. 8 кв. 1</v>
      </c>
      <c r="D178" s="159">
        <f>'[3]полн.спис'!Y837</f>
        <v>45</v>
      </c>
      <c r="E178" s="70"/>
      <c r="F178" s="160"/>
      <c r="G178" s="143">
        <f t="shared" si="10"/>
        <v>45</v>
      </c>
      <c r="H178" s="153"/>
      <c r="I178" s="92" t="s">
        <v>180</v>
      </c>
    </row>
    <row r="179" spans="1:9" s="85" customFormat="1" ht="12.75">
      <c r="A179" s="165">
        <f t="shared" si="9"/>
        <v>176</v>
      </c>
      <c r="B179" s="149" t="s">
        <v>182</v>
      </c>
      <c r="C179" s="167" t="str">
        <f>'[3]полн.спис'!B838</f>
        <v>ул. Центральная, д. 18 кв. 1</v>
      </c>
      <c r="D179" s="159">
        <f>'[3]полн.спис'!Y838</f>
        <v>36.5</v>
      </c>
      <c r="E179" s="70"/>
      <c r="F179" s="160"/>
      <c r="G179" s="143">
        <f t="shared" si="10"/>
        <v>36.5</v>
      </c>
      <c r="H179" s="153"/>
      <c r="I179" s="92" t="s">
        <v>180</v>
      </c>
    </row>
    <row r="180" spans="1:9" s="85" customFormat="1" ht="12.75">
      <c r="A180" s="165">
        <f t="shared" si="9"/>
        <v>177</v>
      </c>
      <c r="B180" s="149" t="s">
        <v>182</v>
      </c>
      <c r="C180" s="167" t="str">
        <f>'[3]полн.спис'!B840</f>
        <v>ул. Центральная, д. 2 кв. 1</v>
      </c>
      <c r="D180" s="159">
        <f>'[3]полн.спис'!Y840</f>
        <v>45.2</v>
      </c>
      <c r="E180" s="70"/>
      <c r="F180" s="160"/>
      <c r="G180" s="143">
        <f t="shared" si="10"/>
        <v>45.2</v>
      </c>
      <c r="H180" s="153"/>
      <c r="I180" s="92" t="s">
        <v>180</v>
      </c>
    </row>
    <row r="181" spans="1:9" ht="12.75">
      <c r="A181" s="165">
        <f t="shared" si="9"/>
        <v>178</v>
      </c>
      <c r="B181" s="150" t="s">
        <v>6</v>
      </c>
      <c r="C181" s="167" t="str">
        <f>'[3]полн.спис'!B854</f>
        <v>ул. Советская, д. 22 кв. 2</v>
      </c>
      <c r="D181" s="159">
        <f>'[3]полн.спис'!Y854</f>
        <v>76.2</v>
      </c>
      <c r="E181" s="70"/>
      <c r="F181" s="160"/>
      <c r="G181" s="143">
        <f t="shared" si="10"/>
        <v>76.2</v>
      </c>
      <c r="H181" s="153"/>
      <c r="I181" s="92" t="s">
        <v>180</v>
      </c>
    </row>
    <row r="182" spans="1:9" ht="12.75">
      <c r="A182" s="165">
        <f t="shared" si="9"/>
        <v>179</v>
      </c>
      <c r="B182" s="150" t="s">
        <v>6</v>
      </c>
      <c r="C182" s="167" t="str">
        <f>'[3]полн.спис'!B855</f>
        <v>ул. Советская, д. 14 кв. 1</v>
      </c>
      <c r="D182" s="159">
        <f>'[3]полн.спис'!Y855</f>
        <v>53</v>
      </c>
      <c r="E182" s="70"/>
      <c r="F182" s="160"/>
      <c r="G182" s="143">
        <f t="shared" si="10"/>
        <v>53</v>
      </c>
      <c r="H182" s="153"/>
      <c r="I182" s="92" t="s">
        <v>180</v>
      </c>
    </row>
    <row r="183" spans="1:9" ht="12.75">
      <c r="A183" s="165">
        <f t="shared" si="9"/>
        <v>180</v>
      </c>
      <c r="B183" s="150" t="s">
        <v>6</v>
      </c>
      <c r="C183" s="167" t="str">
        <f>'[3]полн.спис'!B856</f>
        <v>ул. Советская, д. 12</v>
      </c>
      <c r="D183" s="159">
        <f>'[3]полн.спис'!Y856</f>
        <v>128</v>
      </c>
      <c r="E183" s="70"/>
      <c r="F183" s="160"/>
      <c r="G183" s="143">
        <f t="shared" si="10"/>
        <v>128</v>
      </c>
      <c r="H183" s="153"/>
      <c r="I183" s="92" t="s">
        <v>180</v>
      </c>
    </row>
    <row r="184" spans="1:9" ht="12.75">
      <c r="A184" s="165">
        <f t="shared" si="9"/>
        <v>181</v>
      </c>
      <c r="B184" s="150" t="s">
        <v>6</v>
      </c>
      <c r="C184" s="167" t="str">
        <f>'[3]полн.спис'!B859</f>
        <v>ул. Советская, д. 26 кв. 1</v>
      </c>
      <c r="D184" s="159">
        <f>'[3]полн.спис'!Y859</f>
        <v>50.9</v>
      </c>
      <c r="E184" s="70"/>
      <c r="F184" s="160"/>
      <c r="G184" s="143">
        <f aca="true" t="shared" si="11" ref="G184:G196">D184+E184+F184</f>
        <v>50.9</v>
      </c>
      <c r="H184" s="153"/>
      <c r="I184" s="92" t="s">
        <v>180</v>
      </c>
    </row>
    <row r="185" spans="1:9" ht="12.75">
      <c r="A185" s="165">
        <f t="shared" si="9"/>
        <v>182</v>
      </c>
      <c r="B185" s="150" t="s">
        <v>6</v>
      </c>
      <c r="C185" s="167" t="str">
        <f>'[3]полн.спис'!B860</f>
        <v>ул. Свердлова, д. 24</v>
      </c>
      <c r="D185" s="159">
        <f>'[3]полн.спис'!Y860</f>
        <v>549.1</v>
      </c>
      <c r="E185" s="70"/>
      <c r="F185" s="160">
        <v>60.8</v>
      </c>
      <c r="G185" s="143">
        <f t="shared" si="11"/>
        <v>609.9</v>
      </c>
      <c r="H185" s="153"/>
      <c r="I185" s="92" t="s">
        <v>180</v>
      </c>
    </row>
    <row r="186" spans="1:9" ht="12.75">
      <c r="A186" s="165">
        <f t="shared" si="9"/>
        <v>183</v>
      </c>
      <c r="B186" s="150" t="s">
        <v>6</v>
      </c>
      <c r="C186" s="167" t="str">
        <f>'[3]полн.спис'!B877</f>
        <v>ул. Комарова, д. 12 кв. 1</v>
      </c>
      <c r="D186" s="159">
        <f>'[3]полн.спис'!Y877</f>
        <v>38.4</v>
      </c>
      <c r="E186" s="70"/>
      <c r="F186" s="160"/>
      <c r="G186" s="143">
        <f t="shared" si="11"/>
        <v>38.4</v>
      </c>
      <c r="H186" s="153"/>
      <c r="I186" s="92" t="s">
        <v>180</v>
      </c>
    </row>
    <row r="187" spans="1:9" ht="12.75">
      <c r="A187" s="165">
        <f t="shared" si="9"/>
        <v>184</v>
      </c>
      <c r="B187" s="150" t="s">
        <v>6</v>
      </c>
      <c r="C187" s="167" t="str">
        <f>'[3]полн.спис'!B878</f>
        <v>ул. Комарова, д. 14</v>
      </c>
      <c r="D187" s="159">
        <f>'[3]полн.спис'!Y878</f>
        <v>75.7</v>
      </c>
      <c r="E187" s="70"/>
      <c r="F187" s="160"/>
      <c r="G187" s="143">
        <f t="shared" si="11"/>
        <v>75.7</v>
      </c>
      <c r="H187" s="153"/>
      <c r="I187" s="92" t="s">
        <v>180</v>
      </c>
    </row>
    <row r="188" spans="1:9" ht="12.75">
      <c r="A188" s="165">
        <f t="shared" si="9"/>
        <v>185</v>
      </c>
      <c r="B188" s="150" t="s">
        <v>6</v>
      </c>
      <c r="C188" s="167" t="str">
        <f>'[3]полн.спис'!B883</f>
        <v>пер. Школьный, д. 5</v>
      </c>
      <c r="D188" s="159">
        <f>'[3]полн.спис'!Y883</f>
        <v>42.7</v>
      </c>
      <c r="E188" s="70"/>
      <c r="F188" s="160"/>
      <c r="G188" s="143">
        <f t="shared" si="11"/>
        <v>42.7</v>
      </c>
      <c r="H188" s="153"/>
      <c r="I188" s="92" t="s">
        <v>180</v>
      </c>
    </row>
    <row r="189" spans="1:9" s="85" customFormat="1" ht="12.75">
      <c r="A189" s="165">
        <f t="shared" si="9"/>
        <v>186</v>
      </c>
      <c r="B189" s="150" t="s">
        <v>6</v>
      </c>
      <c r="C189" s="167" t="str">
        <f>'[3]полн.спис'!B885</f>
        <v>ул. Калинина, д. 4</v>
      </c>
      <c r="D189" s="159">
        <f>'[3]полн.спис'!Y885</f>
        <v>84.2</v>
      </c>
      <c r="E189" s="70"/>
      <c r="F189" s="160"/>
      <c r="G189" s="143">
        <f t="shared" si="11"/>
        <v>84.2</v>
      </c>
      <c r="H189" s="153"/>
      <c r="I189" s="92" t="s">
        <v>180</v>
      </c>
    </row>
    <row r="190" spans="1:9" ht="12.75">
      <c r="A190" s="165">
        <f t="shared" si="9"/>
        <v>187</v>
      </c>
      <c r="B190" s="97" t="s">
        <v>183</v>
      </c>
      <c r="C190" s="167" t="str">
        <f>'[3]полн.спис'!B896</f>
        <v>ул. Гагарина, д. 11 кв. 2</v>
      </c>
      <c r="D190" s="159">
        <f>'[3]полн.спис'!Y896</f>
        <v>39.9</v>
      </c>
      <c r="E190" s="168"/>
      <c r="F190" s="168"/>
      <c r="G190" s="143">
        <f t="shared" si="11"/>
        <v>39.9</v>
      </c>
      <c r="H190" s="153"/>
      <c r="I190" s="92" t="s">
        <v>180</v>
      </c>
    </row>
    <row r="191" spans="1:9" ht="12.75">
      <c r="A191" s="165">
        <f t="shared" si="9"/>
        <v>188</v>
      </c>
      <c r="B191" s="97" t="s">
        <v>184</v>
      </c>
      <c r="C191" s="167" t="str">
        <f>'[3]полн.спис'!B902</f>
        <v>ул. Ленина, д. 11 кв. 1</v>
      </c>
      <c r="D191" s="159">
        <f>'[3]полн.спис'!Y902</f>
        <v>53.4</v>
      </c>
      <c r="E191" s="168"/>
      <c r="F191" s="168"/>
      <c r="G191" s="143">
        <f t="shared" si="11"/>
        <v>53.4</v>
      </c>
      <c r="H191" s="153"/>
      <c r="I191" s="92" t="s">
        <v>185</v>
      </c>
    </row>
    <row r="192" spans="1:9" ht="12.75">
      <c r="A192" s="165">
        <f t="shared" si="9"/>
        <v>189</v>
      </c>
      <c r="B192" s="97" t="s">
        <v>184</v>
      </c>
      <c r="C192" s="167" t="str">
        <f>'[3]полн.спис'!B905</f>
        <v>ул. Ленина, д. 22 кв. 2</v>
      </c>
      <c r="D192" s="159">
        <f>'[3]полн.спис'!Y905</f>
        <v>76.5</v>
      </c>
      <c r="E192" s="168"/>
      <c r="F192" s="168"/>
      <c r="G192" s="143">
        <f t="shared" si="11"/>
        <v>76.5</v>
      </c>
      <c r="H192" s="153"/>
      <c r="I192" s="92" t="s">
        <v>185</v>
      </c>
    </row>
    <row r="193" spans="1:9" ht="12.75">
      <c r="A193" s="165">
        <f t="shared" si="9"/>
        <v>190</v>
      </c>
      <c r="B193" s="97" t="s">
        <v>184</v>
      </c>
      <c r="C193" s="167" t="str">
        <f>'[3]полн.спис'!B909</f>
        <v>ул. Космонавтов, д. 3 кв. 2</v>
      </c>
      <c r="D193" s="159">
        <f>'[3]полн.спис'!Y909</f>
        <v>57.5</v>
      </c>
      <c r="E193" s="168"/>
      <c r="F193" s="168"/>
      <c r="G193" s="143">
        <f t="shared" si="11"/>
        <v>57.5</v>
      </c>
      <c r="H193" s="168"/>
      <c r="I193" s="92" t="s">
        <v>185</v>
      </c>
    </row>
    <row r="194" spans="1:9" ht="12.75">
      <c r="A194" s="165">
        <f t="shared" si="9"/>
        <v>191</v>
      </c>
      <c r="B194" s="97" t="s">
        <v>184</v>
      </c>
      <c r="C194" s="167" t="str">
        <f>'[3]полн.спис'!B910</f>
        <v>ул. Космонавтов, д. 6 кв. 2</v>
      </c>
      <c r="D194" s="159">
        <f>'[3]полн.спис'!Y910</f>
        <v>73.9</v>
      </c>
      <c r="E194" s="168"/>
      <c r="F194" s="168"/>
      <c r="G194" s="143">
        <f t="shared" si="11"/>
        <v>73.9</v>
      </c>
      <c r="H194" s="168"/>
      <c r="I194" s="92" t="s">
        <v>185</v>
      </c>
    </row>
    <row r="195" spans="1:9" ht="12.75">
      <c r="A195" s="165">
        <f t="shared" si="9"/>
        <v>192</v>
      </c>
      <c r="B195" s="97" t="s">
        <v>184</v>
      </c>
      <c r="C195" s="167" t="str">
        <f>'[3]полн.спис'!B913</f>
        <v>ул. Космонавтов, д. 15</v>
      </c>
      <c r="D195" s="159">
        <f>'[3]полн.спис'!Y913</f>
        <v>72</v>
      </c>
      <c r="E195" s="168"/>
      <c r="F195" s="168"/>
      <c r="G195" s="143">
        <f t="shared" si="11"/>
        <v>72</v>
      </c>
      <c r="H195" s="168"/>
      <c r="I195" s="92" t="s">
        <v>185</v>
      </c>
    </row>
    <row r="196" spans="1:9" ht="12.75">
      <c r="A196" s="165">
        <f t="shared" si="9"/>
        <v>193</v>
      </c>
      <c r="B196" s="97" t="s">
        <v>186</v>
      </c>
      <c r="C196" s="167" t="str">
        <f>'[3]полн.спис'!B921</f>
        <v>ул. Центральная, д. 5 кв. 2</v>
      </c>
      <c r="D196" s="159">
        <f>'[3]полн.спис'!Y921</f>
        <v>51.9</v>
      </c>
      <c r="E196" s="168"/>
      <c r="F196" s="168"/>
      <c r="G196" s="143">
        <f t="shared" si="11"/>
        <v>51.9</v>
      </c>
      <c r="H196" s="168"/>
      <c r="I196" s="92" t="s">
        <v>187</v>
      </c>
    </row>
    <row r="197" spans="1:9" ht="12.75">
      <c r="A197" s="169"/>
      <c r="B197" s="97"/>
      <c r="C197" s="169"/>
      <c r="D197" s="170">
        <f>SUM(D4:D196)</f>
        <v>23985.600000000002</v>
      </c>
      <c r="E197" s="170">
        <f>SUM(E4:E196)</f>
        <v>496.4</v>
      </c>
      <c r="F197" s="170">
        <f>SUM(F4:F196)</f>
        <v>1251.76</v>
      </c>
      <c r="G197" s="170">
        <f>SUM(G4:G196)</f>
        <v>25733.76</v>
      </c>
      <c r="H197" s="170">
        <f>SUM(H4:H196)</f>
        <v>367.5</v>
      </c>
      <c r="I197" s="169"/>
    </row>
  </sheetData>
  <sheetProtection password="CC0F" sheet="1" objects="1" scenarios="1"/>
  <mergeCells count="2">
    <mergeCell ref="A1:D1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workbookViewId="0" topLeftCell="A1">
      <selection activeCell="C4" sqref="C4"/>
    </sheetView>
  </sheetViews>
  <sheetFormatPr defaultColWidth="9.00390625" defaultRowHeight="12.75"/>
  <cols>
    <col min="1" max="1" width="5.125" style="0" customWidth="1"/>
    <col min="2" max="2" width="14.125" style="58" customWidth="1"/>
    <col min="3" max="3" width="28.625" style="58" customWidth="1"/>
    <col min="4" max="4" width="10.25390625" style="1" customWidth="1"/>
    <col min="5" max="6" width="9.125" style="138" customWidth="1"/>
    <col min="7" max="7" width="9.125" style="1" customWidth="1"/>
    <col min="8" max="8" width="9.125" style="138" customWidth="1"/>
    <col min="9" max="13" width="0" style="1" hidden="1" customWidth="1"/>
    <col min="14" max="14" width="25.875" style="75" customWidth="1"/>
  </cols>
  <sheetData>
    <row r="1" spans="1:4" ht="12.75" customHeight="1">
      <c r="A1" s="73" t="s">
        <v>78</v>
      </c>
      <c r="D1" s="74"/>
    </row>
    <row r="2" spans="1:13" ht="12.75" customHeight="1">
      <c r="A2" s="189"/>
      <c r="B2" s="189"/>
      <c r="C2" s="189"/>
      <c r="D2" s="189"/>
      <c r="I2" s="190" t="s">
        <v>79</v>
      </c>
      <c r="J2" s="190"/>
      <c r="K2" s="190"/>
      <c r="L2" s="190"/>
      <c r="M2" s="190"/>
    </row>
    <row r="3" spans="1:14" ht="96.75" customHeight="1">
      <c r="A3" s="76" t="s">
        <v>80</v>
      </c>
      <c r="B3" s="188" t="s">
        <v>9</v>
      </c>
      <c r="C3" s="188"/>
      <c r="D3" s="77" t="s">
        <v>12</v>
      </c>
      <c r="E3" s="9" t="s">
        <v>13</v>
      </c>
      <c r="F3" s="9" t="s">
        <v>14</v>
      </c>
      <c r="G3" s="10" t="s">
        <v>15</v>
      </c>
      <c r="H3" s="9" t="s">
        <v>16</v>
      </c>
      <c r="I3" s="78">
        <v>5.9</v>
      </c>
      <c r="J3" s="78">
        <v>3</v>
      </c>
      <c r="K3" s="78">
        <v>1.8</v>
      </c>
      <c r="L3" s="78"/>
      <c r="M3" s="78">
        <v>0.6</v>
      </c>
      <c r="N3" s="77" t="s">
        <v>17</v>
      </c>
    </row>
    <row r="4" spans="1:15" s="85" customFormat="1" ht="12.75" customHeight="1">
      <c r="A4" s="79">
        <v>1</v>
      </c>
      <c r="B4" s="80" t="s">
        <v>3</v>
      </c>
      <c r="C4" s="80" t="str">
        <f>'[2]Трифон'!B8</f>
        <v>ул. Кирова , д. 58</v>
      </c>
      <c r="D4" s="81">
        <f>'[2]Трифон'!AB8</f>
        <v>631.8</v>
      </c>
      <c r="E4" s="152">
        <v>58.6</v>
      </c>
      <c r="F4" s="172">
        <f>14.8+15.1+12.3+12.3+2.5+2.5</f>
        <v>59.5</v>
      </c>
      <c r="G4" s="84">
        <f>D4+E4+F4</f>
        <v>749.9</v>
      </c>
      <c r="H4" s="172"/>
      <c r="I4" s="71">
        <v>1</v>
      </c>
      <c r="J4" s="71"/>
      <c r="K4" s="71"/>
      <c r="L4" s="71"/>
      <c r="M4" s="83"/>
      <c r="N4" s="20" t="s">
        <v>81</v>
      </c>
      <c r="O4" s="85" t="s">
        <v>82</v>
      </c>
    </row>
    <row r="5" spans="1:14" ht="12.75" customHeight="1">
      <c r="A5" s="86">
        <f>A4+1</f>
        <v>2</v>
      </c>
      <c r="B5" s="63" t="s">
        <v>3</v>
      </c>
      <c r="C5" s="87" t="str">
        <f>'[2]Трифон'!B24</f>
        <v>пер. Рабочий, д. 11</v>
      </c>
      <c r="D5" s="88">
        <f>'[2]Трифон'!AB24</f>
        <v>69.4</v>
      </c>
      <c r="E5" s="152"/>
      <c r="F5" s="172"/>
      <c r="G5" s="84">
        <f aca="true" t="shared" si="0" ref="G5:G68">D5+E5+F5</f>
        <v>69.4</v>
      </c>
      <c r="H5" s="172"/>
      <c r="I5" s="82"/>
      <c r="J5" s="82"/>
      <c r="K5" s="82"/>
      <c r="L5" s="82"/>
      <c r="M5" s="91"/>
      <c r="N5" s="20" t="s">
        <v>81</v>
      </c>
    </row>
    <row r="6" spans="1:14" ht="12.75" customHeight="1">
      <c r="A6" s="86">
        <f>A5+1</f>
        <v>3</v>
      </c>
      <c r="B6" s="63" t="s">
        <v>3</v>
      </c>
      <c r="C6" s="87" t="str">
        <f>'[2]Трифон'!B27</f>
        <v>ул. Кирова, д. 66 кв.2</v>
      </c>
      <c r="D6" s="88">
        <f>'[2]Трифон'!AB27</f>
        <v>46.4</v>
      </c>
      <c r="E6" s="152"/>
      <c r="F6" s="172"/>
      <c r="G6" s="84">
        <f t="shared" si="0"/>
        <v>46.4</v>
      </c>
      <c r="H6" s="172"/>
      <c r="I6" s="82"/>
      <c r="J6" s="82"/>
      <c r="K6" s="82"/>
      <c r="L6" s="82"/>
      <c r="M6" s="91"/>
      <c r="N6" s="92" t="s">
        <v>83</v>
      </c>
    </row>
    <row r="7" spans="1:14" ht="12.75" customHeight="1">
      <c r="A7" s="93">
        <f>A6+1</f>
        <v>4</v>
      </c>
      <c r="B7" s="94" t="s">
        <v>84</v>
      </c>
      <c r="C7" s="87" t="str">
        <f>'[2]Трифон'!B31</f>
        <v>ул. Северная, д. 1 кв. 2</v>
      </c>
      <c r="D7" s="88">
        <f>'[2]Трифон'!AB31</f>
        <v>78.1</v>
      </c>
      <c r="E7" s="152"/>
      <c r="F7" s="172"/>
      <c r="G7" s="84">
        <f t="shared" si="0"/>
        <v>78.1</v>
      </c>
      <c r="H7" s="172"/>
      <c r="I7" s="89">
        <v>1</v>
      </c>
      <c r="J7" s="89"/>
      <c r="K7" s="89"/>
      <c r="L7" s="89"/>
      <c r="M7" s="89"/>
      <c r="N7" s="92" t="s">
        <v>85</v>
      </c>
    </row>
    <row r="8" spans="1:17" ht="12.75" customHeight="1">
      <c r="A8" s="93">
        <f>A7+1</f>
        <v>5</v>
      </c>
      <c r="B8" s="63" t="s">
        <v>84</v>
      </c>
      <c r="C8" s="87" t="str">
        <f>'[2]Трифон'!B32</f>
        <v>ул. Северная, д. 5 кв. 1</v>
      </c>
      <c r="D8" s="88">
        <f>'[2]Трифон'!AB32</f>
        <v>70.9</v>
      </c>
      <c r="E8" s="152"/>
      <c r="F8" s="172"/>
      <c r="G8" s="84">
        <f t="shared" si="0"/>
        <v>70.9</v>
      </c>
      <c r="H8" s="172"/>
      <c r="I8" s="89">
        <v>1</v>
      </c>
      <c r="J8" s="89"/>
      <c r="K8" s="89"/>
      <c r="L8" s="89"/>
      <c r="M8" s="89"/>
      <c r="N8" s="20" t="s">
        <v>81</v>
      </c>
      <c r="O8" s="95"/>
      <c r="P8" s="90"/>
      <c r="Q8" s="90"/>
    </row>
    <row r="9" spans="1:14" s="85" customFormat="1" ht="12.75" customHeight="1">
      <c r="A9" s="93">
        <f aca="true" t="shared" si="1" ref="A9:A29">A8+1</f>
        <v>6</v>
      </c>
      <c r="B9" s="96" t="s">
        <v>84</v>
      </c>
      <c r="C9" s="87" t="str">
        <f>'[2]Трифон'!B35</f>
        <v>ул. Буденного, д. 26</v>
      </c>
      <c r="D9" s="81">
        <f>'[2]Трифон'!AB35</f>
        <v>888.7</v>
      </c>
      <c r="E9" s="152"/>
      <c r="F9" s="179">
        <f>37.2+37.2+7.8</f>
        <v>82.2</v>
      </c>
      <c r="G9" s="84">
        <f t="shared" si="0"/>
        <v>970.9000000000001</v>
      </c>
      <c r="H9" s="172"/>
      <c r="I9" s="71">
        <v>1</v>
      </c>
      <c r="J9" s="71"/>
      <c r="K9" s="71"/>
      <c r="L9" s="71"/>
      <c r="M9" s="83"/>
      <c r="N9" s="20" t="s">
        <v>81</v>
      </c>
    </row>
    <row r="10" spans="1:14" s="85" customFormat="1" ht="12.75" customHeight="1">
      <c r="A10" s="93">
        <f t="shared" si="1"/>
        <v>7</v>
      </c>
      <c r="B10" s="96" t="s">
        <v>84</v>
      </c>
      <c r="C10" s="87" t="str">
        <f>'[2]Трифон'!B58</f>
        <v>ул. Буденного, д. 28</v>
      </c>
      <c r="D10" s="81">
        <f>'[2]Трифон'!AB58</f>
        <v>373.59999999999997</v>
      </c>
      <c r="E10" s="152"/>
      <c r="F10" s="172">
        <f>10.3+14.5</f>
        <v>24.8</v>
      </c>
      <c r="G10" s="84">
        <f t="shared" si="0"/>
        <v>398.4</v>
      </c>
      <c r="H10" s="172">
        <v>206.2</v>
      </c>
      <c r="I10" s="71">
        <v>1</v>
      </c>
      <c r="J10" s="71"/>
      <c r="K10" s="71"/>
      <c r="L10" s="71"/>
      <c r="M10" s="83"/>
      <c r="N10" s="20" t="s">
        <v>81</v>
      </c>
    </row>
    <row r="11" spans="1:14" s="85" customFormat="1" ht="12.75" customHeight="1">
      <c r="A11" s="93">
        <f t="shared" si="1"/>
        <v>8</v>
      </c>
      <c r="B11" s="96" t="s">
        <v>84</v>
      </c>
      <c r="C11" s="87" t="str">
        <f>'[2]Трифон'!B67</f>
        <v>ул. Буденного, д. 34</v>
      </c>
      <c r="D11" s="81">
        <f>'[2]Трифон'!AB67</f>
        <v>365.70000000000005</v>
      </c>
      <c r="E11" s="152"/>
      <c r="F11" s="172">
        <f>15.8+15.8</f>
        <v>31.6</v>
      </c>
      <c r="G11" s="84">
        <f t="shared" si="0"/>
        <v>397.30000000000007</v>
      </c>
      <c r="H11" s="172"/>
      <c r="I11" s="71">
        <v>1</v>
      </c>
      <c r="J11" s="71"/>
      <c r="K11" s="71"/>
      <c r="L11" s="71"/>
      <c r="M11" s="83"/>
      <c r="N11" s="20" t="s">
        <v>81</v>
      </c>
    </row>
    <row r="12" spans="1:14" s="85" customFormat="1" ht="12.75" customHeight="1">
      <c r="A12" s="93">
        <f t="shared" si="1"/>
        <v>9</v>
      </c>
      <c r="B12" s="96" t="s">
        <v>84</v>
      </c>
      <c r="C12" s="87" t="str">
        <f>'[2]Трифон'!B76</f>
        <v>ул. Буденного, д. 32</v>
      </c>
      <c r="D12" s="81">
        <f>'[2]Трифон'!AB76</f>
        <v>896</v>
      </c>
      <c r="E12" s="152"/>
      <c r="F12" s="172">
        <f>44.9+44.9</f>
        <v>89.8</v>
      </c>
      <c r="G12" s="84">
        <f t="shared" si="0"/>
        <v>985.8</v>
      </c>
      <c r="H12" s="172"/>
      <c r="I12" s="71">
        <v>1</v>
      </c>
      <c r="J12" s="71"/>
      <c r="K12" s="71"/>
      <c r="L12" s="71"/>
      <c r="M12" s="83"/>
      <c r="N12" s="20" t="s">
        <v>81</v>
      </c>
    </row>
    <row r="13" spans="1:14" s="85" customFormat="1" ht="12.75" customHeight="1">
      <c r="A13" s="93">
        <f t="shared" si="1"/>
        <v>10</v>
      </c>
      <c r="B13" s="96" t="s">
        <v>84</v>
      </c>
      <c r="C13" s="87" t="str">
        <f>'[2]Трифон'!B99</f>
        <v>ул. Буденного, д. 36</v>
      </c>
      <c r="D13" s="81">
        <f>'[2]Трифон'!AB99</f>
        <v>794.6000000000001</v>
      </c>
      <c r="E13" s="152"/>
      <c r="F13" s="172">
        <f>28.8+28.8</f>
        <v>57.6</v>
      </c>
      <c r="G13" s="84">
        <f t="shared" si="0"/>
        <v>852.2000000000002</v>
      </c>
      <c r="H13" s="172"/>
      <c r="I13" s="71">
        <v>1</v>
      </c>
      <c r="J13" s="71"/>
      <c r="K13" s="71"/>
      <c r="L13" s="71"/>
      <c r="M13" s="83"/>
      <c r="N13" s="20" t="s">
        <v>81</v>
      </c>
    </row>
    <row r="14" spans="1:14" ht="12.75" customHeight="1">
      <c r="A14" s="93">
        <f t="shared" si="1"/>
        <v>11</v>
      </c>
      <c r="B14" s="63" t="s">
        <v>84</v>
      </c>
      <c r="C14" s="87" t="str">
        <f>'[2]Трифон'!B117</f>
        <v>ул. Буденного, д. 18 кв. 1</v>
      </c>
      <c r="D14" s="88">
        <f>'[2]Трифон'!AB117</f>
        <v>44.5</v>
      </c>
      <c r="E14" s="152"/>
      <c r="F14" s="152"/>
      <c r="G14" s="84">
        <f t="shared" si="0"/>
        <v>44.5</v>
      </c>
      <c r="H14" s="179"/>
      <c r="I14" s="70">
        <v>1</v>
      </c>
      <c r="J14" s="70"/>
      <c r="K14" s="70"/>
      <c r="L14" s="70"/>
      <c r="M14" s="89"/>
      <c r="N14" s="20" t="s">
        <v>81</v>
      </c>
    </row>
    <row r="15" spans="1:14" ht="12.75" customHeight="1">
      <c r="A15" s="93">
        <f t="shared" si="1"/>
        <v>12</v>
      </c>
      <c r="B15" s="63" t="s">
        <v>84</v>
      </c>
      <c r="C15" s="87" t="str">
        <f>'[2]Трифон'!B118</f>
        <v>ул. Буденного, д. 4 кв. 2</v>
      </c>
      <c r="D15" s="88">
        <f>'[2]Трифон'!AB118</f>
        <v>46</v>
      </c>
      <c r="E15" s="152"/>
      <c r="F15" s="172"/>
      <c r="G15" s="84">
        <f t="shared" si="0"/>
        <v>46</v>
      </c>
      <c r="H15" s="172"/>
      <c r="I15" s="70"/>
      <c r="J15" s="70"/>
      <c r="K15" s="70">
        <v>1</v>
      </c>
      <c r="L15" s="70"/>
      <c r="M15" s="89"/>
      <c r="N15" s="20" t="s">
        <v>81</v>
      </c>
    </row>
    <row r="16" spans="1:14" ht="12.75" customHeight="1">
      <c r="A16" s="93">
        <f t="shared" si="1"/>
        <v>13</v>
      </c>
      <c r="B16" s="63" t="s">
        <v>84</v>
      </c>
      <c r="C16" s="87" t="str">
        <f>'[2]Трифон'!B121</f>
        <v>ул. Буденного, д. 56 кв. 1</v>
      </c>
      <c r="D16" s="88">
        <f>'[2]Трифон'!AB121</f>
        <v>55.4</v>
      </c>
      <c r="E16" s="152"/>
      <c r="F16" s="172"/>
      <c r="G16" s="84">
        <f t="shared" si="0"/>
        <v>55.4</v>
      </c>
      <c r="H16" s="172"/>
      <c r="I16" s="70"/>
      <c r="J16" s="70"/>
      <c r="K16" s="70">
        <v>1</v>
      </c>
      <c r="L16" s="70"/>
      <c r="M16" s="89"/>
      <c r="N16" s="20" t="s">
        <v>81</v>
      </c>
    </row>
    <row r="17" spans="1:14" ht="12.75" customHeight="1" hidden="1">
      <c r="A17" s="93"/>
      <c r="B17" s="63" t="s">
        <v>84</v>
      </c>
      <c r="C17" s="87" t="str">
        <f>'[2]Трифон'!B122</f>
        <v>кв1</v>
      </c>
      <c r="D17" s="88">
        <f>'[2]Трифон'!AB124</f>
        <v>0</v>
      </c>
      <c r="E17" s="152"/>
      <c r="F17" s="172"/>
      <c r="G17" s="84">
        <f t="shared" si="0"/>
        <v>0</v>
      </c>
      <c r="H17" s="172"/>
      <c r="I17" s="70"/>
      <c r="J17" s="70"/>
      <c r="K17" s="70">
        <v>1</v>
      </c>
      <c r="L17" s="70"/>
      <c r="M17" s="89"/>
      <c r="N17" s="97" t="s">
        <v>86</v>
      </c>
    </row>
    <row r="18" spans="1:14" ht="12.75" customHeight="1">
      <c r="A18" s="93">
        <f>A16+1</f>
        <v>14</v>
      </c>
      <c r="B18" s="63" t="s">
        <v>84</v>
      </c>
      <c r="C18" s="87" t="str">
        <f>'[2]Трифон'!B125</f>
        <v>ул. Строителей, д. 1</v>
      </c>
      <c r="D18" s="88">
        <f>'[2]Трифон'!AB125</f>
        <v>75.6</v>
      </c>
      <c r="E18" s="152"/>
      <c r="F18" s="172"/>
      <c r="G18" s="84">
        <f t="shared" si="0"/>
        <v>75.6</v>
      </c>
      <c r="H18" s="172"/>
      <c r="I18" s="70"/>
      <c r="J18" s="70"/>
      <c r="K18" s="70">
        <v>1</v>
      </c>
      <c r="L18" s="70"/>
      <c r="M18" s="89"/>
      <c r="N18" s="20" t="s">
        <v>81</v>
      </c>
    </row>
    <row r="19" spans="1:14" ht="12.75" customHeight="1" hidden="1">
      <c r="A19" s="93"/>
      <c r="B19" s="63" t="s">
        <v>84</v>
      </c>
      <c r="C19" s="87" t="str">
        <f>'[2]Трифон'!B126</f>
        <v>кв1</v>
      </c>
      <c r="D19" s="98"/>
      <c r="E19" s="152"/>
      <c r="F19" s="172"/>
      <c r="G19" s="84">
        <f t="shared" si="0"/>
        <v>0</v>
      </c>
      <c r="H19" s="172"/>
      <c r="I19" s="70"/>
      <c r="J19" s="70">
        <v>1</v>
      </c>
      <c r="K19" s="70"/>
      <c r="L19" s="70"/>
      <c r="M19" s="89"/>
      <c r="N19" s="20" t="s">
        <v>81</v>
      </c>
    </row>
    <row r="20" spans="1:14" ht="12.75" customHeight="1">
      <c r="A20" s="93">
        <f>A18+1</f>
        <v>15</v>
      </c>
      <c r="B20" s="63" t="s">
        <v>84</v>
      </c>
      <c r="C20" s="87" t="str">
        <f>'[2]Трифон'!B128</f>
        <v>ул. Строителей, д. 3 кв. 1</v>
      </c>
      <c r="D20" s="88">
        <f>'[2]Трифон'!AB128</f>
        <v>36.7</v>
      </c>
      <c r="E20" s="152"/>
      <c r="F20" s="172"/>
      <c r="G20" s="84">
        <f t="shared" si="0"/>
        <v>36.7</v>
      </c>
      <c r="H20" s="172"/>
      <c r="I20" s="70"/>
      <c r="J20" s="70"/>
      <c r="K20" s="70">
        <v>1</v>
      </c>
      <c r="L20" s="70"/>
      <c r="M20" s="89"/>
      <c r="N20" s="20" t="s">
        <v>81</v>
      </c>
    </row>
    <row r="21" spans="1:14" ht="12.75" customHeight="1">
      <c r="A21" s="93">
        <f t="shared" si="1"/>
        <v>16</v>
      </c>
      <c r="B21" s="63" t="s">
        <v>84</v>
      </c>
      <c r="C21" s="87" t="str">
        <f>'[2]Трифон'!B130</f>
        <v>ул. Строителей, д. 5 кв. 2</v>
      </c>
      <c r="D21" s="88">
        <f>'[2]Трифон'!AB130</f>
        <v>39.2</v>
      </c>
      <c r="E21" s="152"/>
      <c r="F21" s="172"/>
      <c r="G21" s="84">
        <f t="shared" si="0"/>
        <v>39.2</v>
      </c>
      <c r="H21" s="172"/>
      <c r="I21" s="70"/>
      <c r="J21" s="70"/>
      <c r="K21" s="70">
        <v>1</v>
      </c>
      <c r="L21" s="70"/>
      <c r="M21" s="89"/>
      <c r="N21" s="20" t="s">
        <v>81</v>
      </c>
    </row>
    <row r="22" spans="1:14" ht="12.75" customHeight="1">
      <c r="A22" s="93">
        <f t="shared" si="1"/>
        <v>17</v>
      </c>
      <c r="B22" s="63" t="s">
        <v>84</v>
      </c>
      <c r="C22" s="87" t="str">
        <f>'[2]Трифон'!B132</f>
        <v>ул. Строителей, д. 6</v>
      </c>
      <c r="D22" s="88">
        <f>'[2]Трифон'!AB132</f>
        <v>78.6</v>
      </c>
      <c r="E22" s="152"/>
      <c r="F22" s="172"/>
      <c r="G22" s="84">
        <f t="shared" si="0"/>
        <v>78.6</v>
      </c>
      <c r="H22" s="172"/>
      <c r="I22" s="70"/>
      <c r="J22" s="70"/>
      <c r="K22" s="70">
        <v>1</v>
      </c>
      <c r="L22" s="70"/>
      <c r="M22" s="89"/>
      <c r="N22" s="20" t="s">
        <v>81</v>
      </c>
    </row>
    <row r="23" spans="1:14" ht="12.75" customHeight="1">
      <c r="A23" s="93">
        <f>A22+1</f>
        <v>18</v>
      </c>
      <c r="B23" s="63" t="s">
        <v>84</v>
      </c>
      <c r="C23" s="87" t="str">
        <f>'[2]Трифон'!B137</f>
        <v>ул. Строителей, д. 8</v>
      </c>
      <c r="D23" s="88">
        <f>'[2]Трифон'!AB137</f>
        <v>77.1</v>
      </c>
      <c r="E23" s="152"/>
      <c r="F23" s="172"/>
      <c r="G23" s="84">
        <f t="shared" si="0"/>
        <v>77.1</v>
      </c>
      <c r="H23" s="172"/>
      <c r="I23" s="70"/>
      <c r="J23" s="70"/>
      <c r="K23" s="70">
        <v>1</v>
      </c>
      <c r="L23" s="70"/>
      <c r="M23" s="89"/>
      <c r="N23" s="20" t="s">
        <v>81</v>
      </c>
    </row>
    <row r="24" spans="1:14" ht="12.75" customHeight="1">
      <c r="A24" s="93">
        <f>A23+1</f>
        <v>19</v>
      </c>
      <c r="B24" s="63" t="s">
        <v>84</v>
      </c>
      <c r="C24" s="87" t="str">
        <f>'[2]Трифон'!B142</f>
        <v>ул. Строителей, д. 10 кв. 1</v>
      </c>
      <c r="D24" s="88">
        <f>'[2]Трифон'!AB142</f>
        <v>47.5</v>
      </c>
      <c r="E24" s="152"/>
      <c r="F24" s="172"/>
      <c r="G24" s="84">
        <f t="shared" si="0"/>
        <v>47.5</v>
      </c>
      <c r="H24" s="172"/>
      <c r="I24" s="70"/>
      <c r="J24" s="70">
        <v>1</v>
      </c>
      <c r="K24" s="70"/>
      <c r="L24" s="70"/>
      <c r="M24" s="89"/>
      <c r="N24" s="20" t="s">
        <v>81</v>
      </c>
    </row>
    <row r="25" spans="1:14" ht="12.75" customHeight="1">
      <c r="A25" s="93">
        <f t="shared" si="1"/>
        <v>20</v>
      </c>
      <c r="B25" s="63" t="s">
        <v>84</v>
      </c>
      <c r="C25" s="87" t="str">
        <f>'[2]Трифон'!B145</f>
        <v>ул. Гагарина, д. 12 кв. 2</v>
      </c>
      <c r="D25" s="88">
        <f>'[2]Трифон'!AB145</f>
        <v>27.4</v>
      </c>
      <c r="E25" s="152"/>
      <c r="F25" s="172"/>
      <c r="G25" s="84">
        <f t="shared" si="0"/>
        <v>27.4</v>
      </c>
      <c r="H25" s="172"/>
      <c r="I25" s="70"/>
      <c r="J25" s="82"/>
      <c r="K25" s="82"/>
      <c r="L25" s="82"/>
      <c r="M25" s="91"/>
      <c r="N25" s="92" t="s">
        <v>85</v>
      </c>
    </row>
    <row r="26" spans="1:14" ht="12.75" customHeight="1">
      <c r="A26" s="93">
        <f t="shared" si="1"/>
        <v>21</v>
      </c>
      <c r="B26" s="63" t="s">
        <v>84</v>
      </c>
      <c r="C26" s="87" t="str">
        <f>'[2]Трифон'!B149</f>
        <v>ул. Комарова, д. 8 кв. 1</v>
      </c>
      <c r="D26" s="88">
        <f>'[2]Трифон'!AB149</f>
        <v>48.1</v>
      </c>
      <c r="E26" s="152"/>
      <c r="F26" s="172"/>
      <c r="G26" s="84">
        <f t="shared" si="0"/>
        <v>48.1</v>
      </c>
      <c r="H26" s="172"/>
      <c r="I26" s="70"/>
      <c r="J26" s="82"/>
      <c r="K26" s="82"/>
      <c r="L26" s="82"/>
      <c r="M26" s="91"/>
      <c r="N26" s="92" t="s">
        <v>85</v>
      </c>
    </row>
    <row r="27" spans="1:14" ht="12.75" customHeight="1">
      <c r="A27" s="93">
        <f t="shared" si="1"/>
        <v>22</v>
      </c>
      <c r="B27" s="63" t="s">
        <v>84</v>
      </c>
      <c r="C27" s="87" t="str">
        <f>'[2]Трифон'!B150</f>
        <v>ул. Комарова, д. 26 кв. 2</v>
      </c>
      <c r="D27" s="88">
        <f>'[2]Трифон'!AB150</f>
        <v>74.6</v>
      </c>
      <c r="E27" s="152"/>
      <c r="F27" s="172"/>
      <c r="G27" s="84">
        <f t="shared" si="0"/>
        <v>74.6</v>
      </c>
      <c r="H27" s="172"/>
      <c r="I27" s="70"/>
      <c r="J27" s="82"/>
      <c r="K27" s="82"/>
      <c r="L27" s="82"/>
      <c r="M27" s="91"/>
      <c r="N27" s="20" t="s">
        <v>81</v>
      </c>
    </row>
    <row r="28" spans="1:14" ht="12.75" customHeight="1">
      <c r="A28" s="93">
        <f t="shared" si="1"/>
        <v>23</v>
      </c>
      <c r="B28" s="63" t="s">
        <v>84</v>
      </c>
      <c r="C28" s="87" t="str">
        <f>'[2]Трифон'!B153</f>
        <v>ул. Комарова, д. 27 кв. 2</v>
      </c>
      <c r="D28" s="88">
        <f>'[2]Трифон'!AB153</f>
        <v>54.9</v>
      </c>
      <c r="E28" s="152"/>
      <c r="F28" s="172"/>
      <c r="G28" s="84">
        <f t="shared" si="0"/>
        <v>54.9</v>
      </c>
      <c r="H28" s="172"/>
      <c r="I28" s="70"/>
      <c r="J28" s="82"/>
      <c r="K28" s="82"/>
      <c r="L28" s="82"/>
      <c r="M28" s="91"/>
      <c r="N28" s="20" t="s">
        <v>81</v>
      </c>
    </row>
    <row r="29" spans="1:14" ht="12.75" customHeight="1">
      <c r="A29" s="93">
        <f t="shared" si="1"/>
        <v>24</v>
      </c>
      <c r="B29" s="63" t="s">
        <v>84</v>
      </c>
      <c r="C29" s="87" t="str">
        <f>'[2]Трифон'!B154</f>
        <v>ул. Комарова, д. 40 кв. 1</v>
      </c>
      <c r="D29" s="88">
        <f>'[2]Трифон'!AB154</f>
        <v>46.5</v>
      </c>
      <c r="E29" s="152"/>
      <c r="F29" s="172"/>
      <c r="G29" s="84">
        <f t="shared" si="0"/>
        <v>46.5</v>
      </c>
      <c r="H29" s="172"/>
      <c r="I29" s="70"/>
      <c r="J29" s="82"/>
      <c r="K29" s="82"/>
      <c r="L29" s="82"/>
      <c r="M29" s="91"/>
      <c r="N29" s="20" t="s">
        <v>81</v>
      </c>
    </row>
    <row r="30" spans="1:14" ht="12.75" customHeight="1">
      <c r="A30" s="93">
        <f>A29+1</f>
        <v>25</v>
      </c>
      <c r="B30" s="94" t="s">
        <v>87</v>
      </c>
      <c r="C30" s="87" t="str">
        <f>'[2]Трифон'!B158</f>
        <v>ул. Белькова, д. 2</v>
      </c>
      <c r="D30" s="88">
        <f>'[2]Трифон'!AB158</f>
        <v>152</v>
      </c>
      <c r="E30" s="152"/>
      <c r="F30" s="172"/>
      <c r="G30" s="84">
        <f t="shared" si="0"/>
        <v>152</v>
      </c>
      <c r="H30" s="172"/>
      <c r="I30" s="70">
        <v>1</v>
      </c>
      <c r="J30" s="70"/>
      <c r="K30" s="70"/>
      <c r="L30" s="70"/>
      <c r="M30" s="89"/>
      <c r="N30" s="20" t="s">
        <v>81</v>
      </c>
    </row>
    <row r="31" spans="1:14" ht="12.75" customHeight="1">
      <c r="A31" s="93">
        <f>A30+1</f>
        <v>26</v>
      </c>
      <c r="B31" s="63" t="s">
        <v>87</v>
      </c>
      <c r="C31" s="87" t="str">
        <f>'[2]Трифон'!B161</f>
        <v>ул. Белькова, д. 3 кв. 2</v>
      </c>
      <c r="D31" s="88">
        <f>'[2]Трифон'!AB161</f>
        <v>76.1</v>
      </c>
      <c r="E31" s="152"/>
      <c r="F31" s="172"/>
      <c r="G31" s="84">
        <f t="shared" si="0"/>
        <v>76.1</v>
      </c>
      <c r="H31" s="172"/>
      <c r="I31" s="70"/>
      <c r="J31" s="70"/>
      <c r="K31" s="70">
        <v>1</v>
      </c>
      <c r="L31" s="70"/>
      <c r="M31" s="89"/>
      <c r="N31" s="20" t="s">
        <v>81</v>
      </c>
    </row>
    <row r="32" spans="1:14" ht="12.75" customHeight="1">
      <c r="A32" s="93">
        <f aca="true" t="shared" si="2" ref="A32:A46">A31+1</f>
        <v>27</v>
      </c>
      <c r="B32" s="63" t="s">
        <v>87</v>
      </c>
      <c r="C32" s="87" t="str">
        <f>'[2]Трифон'!B163</f>
        <v>ул. Белькова, д. 7 кв. 2</v>
      </c>
      <c r="D32" s="88">
        <f>'[2]Трифон'!AB163</f>
        <v>75.3</v>
      </c>
      <c r="E32" s="152"/>
      <c r="F32" s="172"/>
      <c r="G32" s="84">
        <f t="shared" si="0"/>
        <v>75.3</v>
      </c>
      <c r="H32" s="172"/>
      <c r="I32" s="70">
        <v>1</v>
      </c>
      <c r="J32" s="70"/>
      <c r="K32" s="70"/>
      <c r="L32" s="70"/>
      <c r="M32" s="89"/>
      <c r="N32" s="20" t="s">
        <v>81</v>
      </c>
    </row>
    <row r="33" spans="1:14" ht="12.75" customHeight="1">
      <c r="A33" s="93">
        <f t="shared" si="2"/>
        <v>28</v>
      </c>
      <c r="B33" s="63" t="s">
        <v>87</v>
      </c>
      <c r="C33" s="87" t="str">
        <f>'[2]Трифон'!B166</f>
        <v>ул. Белькова, д. 8 кв. 2</v>
      </c>
      <c r="D33" s="88">
        <f>'[2]Трифон'!AB166</f>
        <v>78.3</v>
      </c>
      <c r="E33" s="152"/>
      <c r="F33" s="172"/>
      <c r="G33" s="84">
        <f t="shared" si="0"/>
        <v>78.3</v>
      </c>
      <c r="H33" s="172"/>
      <c r="I33" s="70">
        <v>1</v>
      </c>
      <c r="J33" s="70"/>
      <c r="K33" s="70"/>
      <c r="L33" s="70"/>
      <c r="M33" s="89"/>
      <c r="N33" s="20" t="s">
        <v>81</v>
      </c>
    </row>
    <row r="34" spans="1:14" ht="12.75" customHeight="1">
      <c r="A34" s="93">
        <f t="shared" si="2"/>
        <v>29</v>
      </c>
      <c r="B34" s="63" t="s">
        <v>87</v>
      </c>
      <c r="C34" s="87" t="str">
        <f>'[2]Трифон'!B170</f>
        <v>ул. Белькова, д. 10 кв. 2</v>
      </c>
      <c r="D34" s="88">
        <f>'[2]Трифон'!AB170</f>
        <v>80</v>
      </c>
      <c r="E34" s="152"/>
      <c r="F34" s="172"/>
      <c r="G34" s="84">
        <f t="shared" si="0"/>
        <v>80</v>
      </c>
      <c r="H34" s="172"/>
      <c r="I34" s="70"/>
      <c r="J34" s="70"/>
      <c r="K34" s="70"/>
      <c r="L34" s="70"/>
      <c r="M34" s="89">
        <v>1</v>
      </c>
      <c r="N34" s="92" t="s">
        <v>88</v>
      </c>
    </row>
    <row r="35" spans="1:14" ht="12.75" customHeight="1">
      <c r="A35" s="93">
        <f t="shared" si="2"/>
        <v>30</v>
      </c>
      <c r="B35" s="63" t="s">
        <v>87</v>
      </c>
      <c r="C35" s="87" t="str">
        <f>'[2]Трифон'!B171</f>
        <v>ул. Черемушки, д. 1 кв. 1</v>
      </c>
      <c r="D35" s="88">
        <f>'[2]Трифон'!AB171</f>
        <v>72.2</v>
      </c>
      <c r="E35" s="152"/>
      <c r="F35" s="172"/>
      <c r="G35" s="84">
        <f t="shared" si="0"/>
        <v>72.2</v>
      </c>
      <c r="H35" s="172"/>
      <c r="I35" s="70">
        <v>1</v>
      </c>
      <c r="J35" s="70"/>
      <c r="K35" s="70"/>
      <c r="L35" s="70"/>
      <c r="M35" s="89"/>
      <c r="N35" s="92" t="s">
        <v>88</v>
      </c>
    </row>
    <row r="36" spans="1:14" ht="12.75" customHeight="1">
      <c r="A36" s="93">
        <f t="shared" si="2"/>
        <v>31</v>
      </c>
      <c r="B36" s="63" t="s">
        <v>87</v>
      </c>
      <c r="C36" s="87" t="str">
        <f>'[2]Трифон'!B174</f>
        <v>ул. Черемушки, д. 2 кв. 2</v>
      </c>
      <c r="D36" s="88">
        <f>'[2]Трифон'!AB174</f>
        <v>73.1</v>
      </c>
      <c r="E36" s="152"/>
      <c r="F36" s="172"/>
      <c r="G36" s="84">
        <f t="shared" si="0"/>
        <v>73.1</v>
      </c>
      <c r="H36" s="172"/>
      <c r="I36" s="70"/>
      <c r="J36" s="70"/>
      <c r="K36" s="70"/>
      <c r="L36" s="70"/>
      <c r="M36" s="89">
        <v>1</v>
      </c>
      <c r="N36" s="92" t="s">
        <v>89</v>
      </c>
    </row>
    <row r="37" spans="1:14" ht="12.75" customHeight="1">
      <c r="A37" s="93">
        <f t="shared" si="2"/>
        <v>32</v>
      </c>
      <c r="B37" s="63" t="s">
        <v>87</v>
      </c>
      <c r="C37" s="87" t="str">
        <f>'[2]Трифон'!B175</f>
        <v>ул. Черемушки, д. 3</v>
      </c>
      <c r="D37" s="88">
        <f>'[2]Трифон'!AB175</f>
        <v>148</v>
      </c>
      <c r="E37" s="152"/>
      <c r="F37" s="172"/>
      <c r="G37" s="84">
        <f t="shared" si="0"/>
        <v>148</v>
      </c>
      <c r="H37" s="172"/>
      <c r="I37" s="70"/>
      <c r="J37" s="70"/>
      <c r="K37" s="70"/>
      <c r="L37" s="70"/>
      <c r="M37" s="89">
        <v>1</v>
      </c>
      <c r="N37" s="20" t="s">
        <v>81</v>
      </c>
    </row>
    <row r="38" spans="1:14" ht="12.75" customHeight="1">
      <c r="A38" s="93">
        <f t="shared" si="2"/>
        <v>33</v>
      </c>
      <c r="B38" s="63" t="s">
        <v>87</v>
      </c>
      <c r="C38" s="87" t="str">
        <f>'[2]Трифон'!B178</f>
        <v>ул. Черемушки, д. 4 кв. 2</v>
      </c>
      <c r="D38" s="88">
        <f>'[2]Трифон'!AB178</f>
        <v>74.7</v>
      </c>
      <c r="E38" s="152"/>
      <c r="F38" s="172"/>
      <c r="G38" s="84">
        <f t="shared" si="0"/>
        <v>74.7</v>
      </c>
      <c r="H38" s="172"/>
      <c r="I38" s="70"/>
      <c r="J38" s="70"/>
      <c r="K38" s="70">
        <v>1</v>
      </c>
      <c r="L38" s="70"/>
      <c r="M38" s="89"/>
      <c r="N38" s="20" t="s">
        <v>81</v>
      </c>
    </row>
    <row r="39" spans="1:14" ht="12.75" customHeight="1">
      <c r="A39" s="93">
        <f t="shared" si="2"/>
        <v>34</v>
      </c>
      <c r="B39" s="63" t="s">
        <v>87</v>
      </c>
      <c r="C39" s="87" t="str">
        <f>'[2]Трифон'!B180</f>
        <v>ул. Черемушки, д. 6 кв. 2</v>
      </c>
      <c r="D39" s="88">
        <f>'[2]Трифон'!AB180</f>
        <v>73.4</v>
      </c>
      <c r="E39" s="152"/>
      <c r="F39" s="172"/>
      <c r="G39" s="84">
        <f t="shared" si="0"/>
        <v>73.4</v>
      </c>
      <c r="H39" s="172"/>
      <c r="I39" s="70"/>
      <c r="J39" s="70"/>
      <c r="K39" s="70">
        <v>1</v>
      </c>
      <c r="L39" s="70"/>
      <c r="M39" s="89"/>
      <c r="N39" s="20" t="s">
        <v>81</v>
      </c>
    </row>
    <row r="40" spans="1:14" ht="12.75" customHeight="1">
      <c r="A40" s="93">
        <f t="shared" si="2"/>
        <v>35</v>
      </c>
      <c r="B40" s="63" t="s">
        <v>87</v>
      </c>
      <c r="C40" s="87" t="str">
        <f>'[2]Трифон'!B181</f>
        <v>ул. Черемушки, д. 7</v>
      </c>
      <c r="D40" s="88">
        <f>'[2]Трифон'!AB181</f>
        <v>145.39999999999998</v>
      </c>
      <c r="E40" s="152"/>
      <c r="F40" s="172"/>
      <c r="G40" s="84">
        <f t="shared" si="0"/>
        <v>145.39999999999998</v>
      </c>
      <c r="H40" s="172"/>
      <c r="I40" s="70"/>
      <c r="J40" s="70"/>
      <c r="K40" s="70">
        <v>1</v>
      </c>
      <c r="L40" s="70"/>
      <c r="M40" s="89"/>
      <c r="N40" s="20" t="s">
        <v>81</v>
      </c>
    </row>
    <row r="41" spans="1:14" ht="12.75" customHeight="1">
      <c r="A41" s="93">
        <f t="shared" si="2"/>
        <v>36</v>
      </c>
      <c r="B41" s="63" t="s">
        <v>87</v>
      </c>
      <c r="C41" s="87" t="str">
        <f>'[2]Трифон'!B184</f>
        <v>ул. Черемушки, д. 8 кв. 2</v>
      </c>
      <c r="D41" s="88">
        <f>'[2]Трифон'!AB184</f>
        <v>69.5</v>
      </c>
      <c r="E41" s="152"/>
      <c r="F41" s="172"/>
      <c r="G41" s="84">
        <f t="shared" si="0"/>
        <v>69.5</v>
      </c>
      <c r="H41" s="172"/>
      <c r="I41" s="70"/>
      <c r="J41" s="70">
        <v>1</v>
      </c>
      <c r="K41" s="70"/>
      <c r="L41" s="70"/>
      <c r="M41" s="89"/>
      <c r="N41" s="20" t="s">
        <v>81</v>
      </c>
    </row>
    <row r="42" spans="1:14" ht="12.75" customHeight="1">
      <c r="A42" s="93">
        <f t="shared" si="2"/>
        <v>37</v>
      </c>
      <c r="B42" s="63" t="s">
        <v>87</v>
      </c>
      <c r="C42" s="87" t="str">
        <f>'[2]Трифон'!B187</f>
        <v>ул. Черемушки, д. 9</v>
      </c>
      <c r="D42" s="88">
        <f>'[2]Трифон'!AB187</f>
        <v>149.7</v>
      </c>
      <c r="E42" s="152"/>
      <c r="F42" s="172"/>
      <c r="G42" s="84">
        <f t="shared" si="0"/>
        <v>149.7</v>
      </c>
      <c r="H42" s="172"/>
      <c r="I42" s="70">
        <v>1</v>
      </c>
      <c r="J42" s="70"/>
      <c r="K42" s="70"/>
      <c r="L42" s="70"/>
      <c r="M42" s="89"/>
      <c r="N42" s="20" t="s">
        <v>81</v>
      </c>
    </row>
    <row r="43" spans="1:14" ht="12.75" customHeight="1">
      <c r="A43" s="93">
        <f t="shared" si="2"/>
        <v>38</v>
      </c>
      <c r="B43" s="63" t="s">
        <v>87</v>
      </c>
      <c r="C43" s="87" t="str">
        <f>'[2]Трифон'!B190</f>
        <v>ул. Черемушки, д. 10 кв. 2</v>
      </c>
      <c r="D43" s="88">
        <f>'[2]Трифон'!AB190</f>
        <v>71.4</v>
      </c>
      <c r="E43" s="152"/>
      <c r="F43" s="172"/>
      <c r="G43" s="84">
        <f t="shared" si="0"/>
        <v>71.4</v>
      </c>
      <c r="H43" s="172"/>
      <c r="I43" s="70">
        <v>1</v>
      </c>
      <c r="J43" s="70"/>
      <c r="K43" s="70"/>
      <c r="L43" s="70"/>
      <c r="M43" s="89"/>
      <c r="N43" s="20" t="s">
        <v>81</v>
      </c>
    </row>
    <row r="44" spans="1:14" ht="12.75" customHeight="1">
      <c r="A44" s="93">
        <f t="shared" si="2"/>
        <v>39</v>
      </c>
      <c r="B44" s="63" t="s">
        <v>87</v>
      </c>
      <c r="C44" s="87" t="str">
        <f>'[2]Трифон'!B193</f>
        <v>ул. Пролетарская, д. 17</v>
      </c>
      <c r="D44" s="88">
        <f>'[2]Трифон'!AB193</f>
        <v>88.80000000000001</v>
      </c>
      <c r="E44" s="152"/>
      <c r="F44" s="172"/>
      <c r="G44" s="84">
        <f t="shared" si="0"/>
        <v>88.80000000000001</v>
      </c>
      <c r="H44" s="172"/>
      <c r="I44" s="70"/>
      <c r="J44" s="70"/>
      <c r="K44" s="70">
        <v>1</v>
      </c>
      <c r="L44" s="70"/>
      <c r="M44" s="89"/>
      <c r="N44" s="20" t="s">
        <v>81</v>
      </c>
    </row>
    <row r="45" spans="1:14" ht="12.75" customHeight="1">
      <c r="A45" s="93">
        <f t="shared" si="2"/>
        <v>40</v>
      </c>
      <c r="B45" s="63" t="s">
        <v>87</v>
      </c>
      <c r="C45" s="87" t="str">
        <f>'[2]Трифон'!B196</f>
        <v>ул. Западная, д. 4 кв. 1</v>
      </c>
      <c r="D45" s="88">
        <f>'[2]Трифон'!AB196</f>
        <v>54.9</v>
      </c>
      <c r="E45" s="152"/>
      <c r="F45" s="172"/>
      <c r="G45" s="84">
        <f t="shared" si="0"/>
        <v>54.9</v>
      </c>
      <c r="H45" s="172"/>
      <c r="I45" s="82"/>
      <c r="J45" s="82"/>
      <c r="K45" s="82"/>
      <c r="L45" s="82"/>
      <c r="M45" s="91"/>
      <c r="N45" s="20" t="s">
        <v>81</v>
      </c>
    </row>
    <row r="46" spans="1:14" ht="12.75" customHeight="1">
      <c r="A46" s="93">
        <f t="shared" si="2"/>
        <v>41</v>
      </c>
      <c r="B46" s="63" t="s">
        <v>87</v>
      </c>
      <c r="C46" s="87" t="str">
        <f>'[2]Трифон'!B199</f>
        <v>ул. Западная, д. 6</v>
      </c>
      <c r="D46" s="88">
        <f>'[2]Трифон'!AB199</f>
        <v>109.80000000000001</v>
      </c>
      <c r="E46" s="152"/>
      <c r="F46" s="172"/>
      <c r="G46" s="84">
        <f t="shared" si="0"/>
        <v>109.80000000000001</v>
      </c>
      <c r="H46" s="172"/>
      <c r="I46" s="82"/>
      <c r="J46" s="82"/>
      <c r="K46" s="82"/>
      <c r="L46" s="82"/>
      <c r="M46" s="91"/>
      <c r="N46" s="20" t="s">
        <v>81</v>
      </c>
    </row>
    <row r="47" spans="1:14" s="85" customFormat="1" ht="12.75" customHeight="1">
      <c r="A47" s="86">
        <f>A46+1</f>
        <v>42</v>
      </c>
      <c r="B47" s="96" t="s">
        <v>90</v>
      </c>
      <c r="C47" s="96" t="s">
        <v>91</v>
      </c>
      <c r="D47" s="88">
        <f>'[2]Трифон'!AB206</f>
        <v>722.1</v>
      </c>
      <c r="E47" s="152"/>
      <c r="F47" s="172">
        <f>11.1*2*2</f>
        <v>44.4</v>
      </c>
      <c r="G47" s="84">
        <f t="shared" si="0"/>
        <v>766.5</v>
      </c>
      <c r="H47" s="172">
        <v>423.9</v>
      </c>
      <c r="I47" s="71">
        <v>1</v>
      </c>
      <c r="J47" s="71"/>
      <c r="K47" s="71"/>
      <c r="L47" s="71"/>
      <c r="M47" s="83"/>
      <c r="N47" s="20" t="s">
        <v>92</v>
      </c>
    </row>
    <row r="48" spans="1:14" s="85" customFormat="1" ht="12.75" customHeight="1">
      <c r="A48" s="86">
        <f>A47+1</f>
        <v>43</v>
      </c>
      <c r="B48" s="99" t="s">
        <v>90</v>
      </c>
      <c r="C48" s="96" t="s">
        <v>93</v>
      </c>
      <c r="D48" s="88">
        <f>'[2]Трифон'!AB223</f>
        <v>714.3</v>
      </c>
      <c r="E48" s="152"/>
      <c r="F48" s="172">
        <f>11.1*2+11.1+13.3</f>
        <v>46.599999999999994</v>
      </c>
      <c r="G48" s="84">
        <f t="shared" si="0"/>
        <v>760.9</v>
      </c>
      <c r="H48" s="172">
        <v>400</v>
      </c>
      <c r="I48" s="71">
        <v>1</v>
      </c>
      <c r="J48" s="71"/>
      <c r="K48" s="71"/>
      <c r="L48" s="71"/>
      <c r="M48" s="83"/>
      <c r="N48" s="20" t="s">
        <v>92</v>
      </c>
    </row>
    <row r="49" spans="1:14" s="85" customFormat="1" ht="12.75" customHeight="1">
      <c r="A49" s="86">
        <f aca="true" t="shared" si="3" ref="A49:A59">A48+1</f>
        <v>44</v>
      </c>
      <c r="B49" s="99" t="s">
        <v>90</v>
      </c>
      <c r="C49" s="96" t="s">
        <v>94</v>
      </c>
      <c r="D49" s="88">
        <f>'[2]Трифон'!AB240</f>
        <v>957.2</v>
      </c>
      <c r="E49" s="152"/>
      <c r="F49" s="172">
        <f>21.8+22.7+20.7+21.8+22.8+20.7</f>
        <v>130.5</v>
      </c>
      <c r="G49" s="84">
        <f t="shared" si="0"/>
        <v>1087.7</v>
      </c>
      <c r="H49" s="172"/>
      <c r="I49" s="71">
        <v>1</v>
      </c>
      <c r="J49" s="71"/>
      <c r="K49" s="71"/>
      <c r="L49" s="71"/>
      <c r="M49" s="83"/>
      <c r="N49" s="20" t="s">
        <v>92</v>
      </c>
    </row>
    <row r="50" spans="1:14" s="85" customFormat="1" ht="12.75" customHeight="1">
      <c r="A50" s="86">
        <f t="shared" si="3"/>
        <v>45</v>
      </c>
      <c r="B50" s="99" t="s">
        <v>90</v>
      </c>
      <c r="C50" s="96" t="s">
        <v>95</v>
      </c>
      <c r="D50" s="88">
        <f>'[2]Трифон'!AB264</f>
        <v>1033.3999999999999</v>
      </c>
      <c r="E50" s="152">
        <v>96.5</v>
      </c>
      <c r="F50" s="179">
        <f>64+64</f>
        <v>128</v>
      </c>
      <c r="G50" s="84">
        <f t="shared" si="0"/>
        <v>1257.8999999999999</v>
      </c>
      <c r="H50" s="172">
        <v>701.8</v>
      </c>
      <c r="I50" s="71">
        <v>1</v>
      </c>
      <c r="J50" s="71"/>
      <c r="K50" s="71"/>
      <c r="L50" s="71"/>
      <c r="M50" s="83"/>
      <c r="N50" s="20" t="s">
        <v>92</v>
      </c>
    </row>
    <row r="51" spans="1:15" s="85" customFormat="1" ht="12.75" customHeight="1">
      <c r="A51" s="86">
        <f t="shared" si="3"/>
        <v>46</v>
      </c>
      <c r="B51" s="99" t="s">
        <v>90</v>
      </c>
      <c r="C51" s="96" t="s">
        <v>96</v>
      </c>
      <c r="D51" s="88">
        <f>'[2]Трифон'!AB289</f>
        <v>1736.4999999999998</v>
      </c>
      <c r="E51" s="152">
        <f>84.7</f>
        <v>84.7</v>
      </c>
      <c r="F51" s="172">
        <f>13.5*3*3</f>
        <v>121.5</v>
      </c>
      <c r="G51" s="84">
        <f t="shared" si="0"/>
        <v>1942.6999999999998</v>
      </c>
      <c r="H51" s="172"/>
      <c r="I51" s="71">
        <v>1</v>
      </c>
      <c r="J51" s="71"/>
      <c r="K51" s="71"/>
      <c r="L51" s="71"/>
      <c r="M51" s="83"/>
      <c r="N51" s="20" t="s">
        <v>92</v>
      </c>
      <c r="O51" s="85" t="s">
        <v>97</v>
      </c>
    </row>
    <row r="52" spans="1:14" ht="12.75" customHeight="1">
      <c r="A52" s="86">
        <f t="shared" si="3"/>
        <v>47</v>
      </c>
      <c r="B52" s="100" t="s">
        <v>90</v>
      </c>
      <c r="C52" s="63" t="s">
        <v>98</v>
      </c>
      <c r="D52" s="88">
        <f>'[2]Трифон'!AB326</f>
        <v>54</v>
      </c>
      <c r="E52" s="152"/>
      <c r="F52" s="172"/>
      <c r="G52" s="84">
        <f t="shared" si="0"/>
        <v>54</v>
      </c>
      <c r="H52" s="172"/>
      <c r="I52" s="70"/>
      <c r="J52" s="70"/>
      <c r="K52" s="70">
        <v>1</v>
      </c>
      <c r="L52" s="70"/>
      <c r="M52" s="89"/>
      <c r="N52" s="20" t="s">
        <v>92</v>
      </c>
    </row>
    <row r="53" spans="1:14" ht="12.75" customHeight="1">
      <c r="A53" s="86">
        <f t="shared" si="3"/>
        <v>48</v>
      </c>
      <c r="B53" s="100" t="s">
        <v>90</v>
      </c>
      <c r="C53" s="63" t="s">
        <v>99</v>
      </c>
      <c r="D53" s="88">
        <f>'[2]Трифон'!AB327</f>
        <v>54</v>
      </c>
      <c r="E53" s="152"/>
      <c r="F53" s="172"/>
      <c r="G53" s="84">
        <f t="shared" si="0"/>
        <v>54</v>
      </c>
      <c r="H53" s="172"/>
      <c r="I53" s="70"/>
      <c r="J53" s="70"/>
      <c r="K53" s="70">
        <v>1</v>
      </c>
      <c r="L53" s="70"/>
      <c r="M53" s="89"/>
      <c r="N53" s="20" t="s">
        <v>92</v>
      </c>
    </row>
    <row r="54" spans="1:14" ht="12.75" customHeight="1">
      <c r="A54" s="86">
        <f t="shared" si="3"/>
        <v>49</v>
      </c>
      <c r="B54" s="100" t="s">
        <v>90</v>
      </c>
      <c r="C54" s="63" t="s">
        <v>100</v>
      </c>
      <c r="D54" s="88">
        <f>'[2]Трифон'!AB328</f>
        <v>40.8</v>
      </c>
      <c r="E54" s="152"/>
      <c r="F54" s="172"/>
      <c r="G54" s="84">
        <f t="shared" si="0"/>
        <v>40.8</v>
      </c>
      <c r="H54" s="172"/>
      <c r="I54" s="82"/>
      <c r="J54" s="82"/>
      <c r="K54" s="82"/>
      <c r="L54" s="82"/>
      <c r="M54" s="91"/>
      <c r="N54" s="92" t="s">
        <v>101</v>
      </c>
    </row>
    <row r="55" spans="1:14" ht="12.75" customHeight="1">
      <c r="A55" s="86">
        <f t="shared" si="3"/>
        <v>50</v>
      </c>
      <c r="B55" s="100" t="s">
        <v>90</v>
      </c>
      <c r="C55" s="63" t="s">
        <v>102</v>
      </c>
      <c r="D55" s="88">
        <f>'[2]Трифон'!AB330</f>
        <v>105.69999999999999</v>
      </c>
      <c r="E55" s="152"/>
      <c r="F55" s="172"/>
      <c r="G55" s="84">
        <f t="shared" si="0"/>
        <v>105.69999999999999</v>
      </c>
      <c r="H55" s="172"/>
      <c r="I55" s="70"/>
      <c r="J55" s="70"/>
      <c r="K55" s="70"/>
      <c r="L55" s="70"/>
      <c r="M55" s="89">
        <v>1</v>
      </c>
      <c r="N55" s="20" t="s">
        <v>92</v>
      </c>
    </row>
    <row r="56" spans="1:14" ht="12.75" customHeight="1">
      <c r="A56" s="86">
        <f t="shared" si="3"/>
        <v>51</v>
      </c>
      <c r="B56" s="100" t="s">
        <v>90</v>
      </c>
      <c r="C56" s="63" t="s">
        <v>103</v>
      </c>
      <c r="D56" s="88">
        <f>'[2]Трифон'!AB333</f>
        <v>148.4</v>
      </c>
      <c r="E56" s="152"/>
      <c r="F56" s="172"/>
      <c r="G56" s="84">
        <f t="shared" si="0"/>
        <v>148.4</v>
      </c>
      <c r="H56" s="172"/>
      <c r="I56" s="70"/>
      <c r="J56" s="70"/>
      <c r="K56" s="70"/>
      <c r="L56" s="70"/>
      <c r="M56" s="89"/>
      <c r="N56" s="20" t="s">
        <v>92</v>
      </c>
    </row>
    <row r="57" spans="1:14" ht="12.75" customHeight="1">
      <c r="A57" s="86">
        <f t="shared" si="3"/>
        <v>52</v>
      </c>
      <c r="B57" s="100" t="s">
        <v>90</v>
      </c>
      <c r="C57" s="63" t="s">
        <v>104</v>
      </c>
      <c r="D57" s="88">
        <f>'[2]Трифон'!AB338</f>
        <v>73.7</v>
      </c>
      <c r="E57" s="152"/>
      <c r="F57" s="172"/>
      <c r="G57" s="84">
        <f t="shared" si="0"/>
        <v>73.7</v>
      </c>
      <c r="H57" s="172"/>
      <c r="I57" s="70"/>
      <c r="J57" s="70"/>
      <c r="K57" s="70"/>
      <c r="L57" s="70"/>
      <c r="M57" s="89"/>
      <c r="N57" s="92" t="s">
        <v>101</v>
      </c>
    </row>
    <row r="58" spans="1:14" ht="12.75" customHeight="1">
      <c r="A58" s="86">
        <f t="shared" si="3"/>
        <v>53</v>
      </c>
      <c r="B58" s="100" t="s">
        <v>90</v>
      </c>
      <c r="C58" s="63" t="s">
        <v>105</v>
      </c>
      <c r="D58" s="88">
        <f>'[2]Трифон'!AB342</f>
        <v>35.5</v>
      </c>
      <c r="E58" s="152"/>
      <c r="F58" s="172"/>
      <c r="G58" s="84">
        <f t="shared" si="0"/>
        <v>35.5</v>
      </c>
      <c r="H58" s="172"/>
      <c r="I58" s="82"/>
      <c r="J58" s="82"/>
      <c r="K58" s="82"/>
      <c r="L58" s="82"/>
      <c r="M58" s="91"/>
      <c r="N58" s="20" t="s">
        <v>92</v>
      </c>
    </row>
    <row r="59" spans="1:14" ht="12.75" customHeight="1">
      <c r="A59" s="86">
        <f t="shared" si="3"/>
        <v>54</v>
      </c>
      <c r="B59" s="100" t="s">
        <v>90</v>
      </c>
      <c r="C59" s="63" t="s">
        <v>106</v>
      </c>
      <c r="D59" s="88">
        <f>'[2]Трифон'!AB345</f>
        <v>58.7</v>
      </c>
      <c r="E59" s="152"/>
      <c r="F59" s="172"/>
      <c r="G59" s="84">
        <f t="shared" si="0"/>
        <v>58.7</v>
      </c>
      <c r="H59" s="172"/>
      <c r="I59" s="82"/>
      <c r="J59" s="82"/>
      <c r="K59" s="82"/>
      <c r="L59" s="82"/>
      <c r="M59" s="91"/>
      <c r="N59" s="20" t="s">
        <v>92</v>
      </c>
    </row>
    <row r="60" spans="1:14" ht="12.75" customHeight="1">
      <c r="A60" s="93">
        <f>A59+1</f>
        <v>55</v>
      </c>
      <c r="B60" s="94" t="s">
        <v>71</v>
      </c>
      <c r="C60" s="63" t="s">
        <v>107</v>
      </c>
      <c r="D60" s="88">
        <f>'[2]Трифон'!AB352</f>
        <v>45.1</v>
      </c>
      <c r="E60" s="152"/>
      <c r="F60" s="172"/>
      <c r="G60" s="84">
        <f t="shared" si="0"/>
        <v>45.1</v>
      </c>
      <c r="H60" s="172"/>
      <c r="I60" s="70"/>
      <c r="J60" s="70"/>
      <c r="K60" s="70"/>
      <c r="L60" s="70"/>
      <c r="M60" s="89"/>
      <c r="N60" s="20" t="s">
        <v>92</v>
      </c>
    </row>
    <row r="61" spans="1:14" ht="12.75" customHeight="1">
      <c r="A61" s="93">
        <f aca="true" t="shared" si="4" ref="A61:A66">A60+1</f>
        <v>56</v>
      </c>
      <c r="B61" s="63" t="s">
        <v>71</v>
      </c>
      <c r="C61" s="63" t="s">
        <v>108</v>
      </c>
      <c r="D61" s="88">
        <f>'[2]Трифон'!AB353</f>
        <v>27.9</v>
      </c>
      <c r="E61" s="152"/>
      <c r="F61" s="172"/>
      <c r="G61" s="84">
        <f t="shared" si="0"/>
        <v>27.9</v>
      </c>
      <c r="H61" s="172"/>
      <c r="I61" s="70"/>
      <c r="J61" s="70"/>
      <c r="K61" s="70"/>
      <c r="L61" s="70"/>
      <c r="M61" s="89"/>
      <c r="N61" s="20" t="s">
        <v>92</v>
      </c>
    </row>
    <row r="62" spans="1:14" ht="12.75" customHeight="1">
      <c r="A62" s="93">
        <f t="shared" si="4"/>
        <v>57</v>
      </c>
      <c r="B62" s="63" t="s">
        <v>71</v>
      </c>
      <c r="C62" s="63" t="s">
        <v>109</v>
      </c>
      <c r="D62" s="88">
        <f>'[2]Трифон'!AB357</f>
        <v>61.8</v>
      </c>
      <c r="E62" s="152"/>
      <c r="F62" s="172"/>
      <c r="G62" s="84">
        <f t="shared" si="0"/>
        <v>61.8</v>
      </c>
      <c r="H62" s="172"/>
      <c r="I62" s="70"/>
      <c r="J62" s="70"/>
      <c r="K62" s="70"/>
      <c r="L62" s="70"/>
      <c r="M62" s="89"/>
      <c r="N62" s="20" t="s">
        <v>92</v>
      </c>
    </row>
    <row r="63" spans="1:14" ht="12.75" customHeight="1">
      <c r="A63" s="93">
        <f t="shared" si="4"/>
        <v>58</v>
      </c>
      <c r="B63" s="63" t="s">
        <v>71</v>
      </c>
      <c r="C63" s="63" t="s">
        <v>110</v>
      </c>
      <c r="D63" s="88">
        <f>'[2]Трифон'!AB361</f>
        <v>41.8</v>
      </c>
      <c r="E63" s="152"/>
      <c r="F63" s="172"/>
      <c r="G63" s="84">
        <f t="shared" si="0"/>
        <v>41.8</v>
      </c>
      <c r="H63" s="172"/>
      <c r="I63" s="70"/>
      <c r="J63" s="70"/>
      <c r="K63" s="70"/>
      <c r="L63" s="70"/>
      <c r="M63" s="89"/>
      <c r="N63" s="20" t="s">
        <v>92</v>
      </c>
    </row>
    <row r="64" spans="1:14" ht="12.75" customHeight="1">
      <c r="A64" s="93">
        <f t="shared" si="4"/>
        <v>59</v>
      </c>
      <c r="B64" s="63" t="s">
        <v>71</v>
      </c>
      <c r="C64" s="63" t="s">
        <v>111</v>
      </c>
      <c r="D64" s="88">
        <f>'[2]Трифон'!AB364</f>
        <v>64.8</v>
      </c>
      <c r="E64" s="152"/>
      <c r="F64" s="172"/>
      <c r="G64" s="84">
        <f t="shared" si="0"/>
        <v>64.8</v>
      </c>
      <c r="H64" s="172"/>
      <c r="I64" s="70"/>
      <c r="J64" s="70"/>
      <c r="K64" s="70"/>
      <c r="L64" s="70"/>
      <c r="M64" s="89"/>
      <c r="N64" s="20" t="s">
        <v>92</v>
      </c>
    </row>
    <row r="65" spans="1:14" ht="12.75" customHeight="1">
      <c r="A65" s="93">
        <f t="shared" si="4"/>
        <v>60</v>
      </c>
      <c r="B65" s="63" t="s">
        <v>71</v>
      </c>
      <c r="C65" s="63" t="s">
        <v>112</v>
      </c>
      <c r="D65" s="88">
        <f>'[2]Трифон'!AB366</f>
        <v>32.1</v>
      </c>
      <c r="E65" s="152"/>
      <c r="F65" s="172"/>
      <c r="G65" s="84">
        <f t="shared" si="0"/>
        <v>32.1</v>
      </c>
      <c r="H65" s="172"/>
      <c r="I65" s="70"/>
      <c r="J65" s="70"/>
      <c r="K65" s="70"/>
      <c r="L65" s="70"/>
      <c r="M65" s="89"/>
      <c r="N65" s="20" t="s">
        <v>92</v>
      </c>
    </row>
    <row r="66" spans="1:14" ht="12.75" customHeight="1">
      <c r="A66" s="93">
        <f t="shared" si="4"/>
        <v>61</v>
      </c>
      <c r="B66" s="63" t="s">
        <v>71</v>
      </c>
      <c r="C66" s="63" t="s">
        <v>113</v>
      </c>
      <c r="D66" s="88">
        <f>'[2]Трифон'!AB369</f>
        <v>8.9</v>
      </c>
      <c r="E66" s="152"/>
      <c r="F66" s="172"/>
      <c r="G66" s="84">
        <f t="shared" si="0"/>
        <v>8.9</v>
      </c>
      <c r="H66" s="172"/>
      <c r="I66" s="70"/>
      <c r="J66" s="70"/>
      <c r="K66" s="70"/>
      <c r="L66" s="70"/>
      <c r="M66" s="89"/>
      <c r="N66" s="20" t="s">
        <v>92</v>
      </c>
    </row>
    <row r="67" spans="1:14" ht="12.75" customHeight="1">
      <c r="A67" s="93">
        <f aca="true" t="shared" si="5" ref="A67:A75">A66+1</f>
        <v>62</v>
      </c>
      <c r="B67" s="94" t="s">
        <v>72</v>
      </c>
      <c r="C67" s="63" t="s">
        <v>114</v>
      </c>
      <c r="D67" s="88">
        <f>'[2]Трифон'!AB375</f>
        <v>67.5</v>
      </c>
      <c r="E67" s="152"/>
      <c r="F67" s="172"/>
      <c r="G67" s="84">
        <f t="shared" si="0"/>
        <v>67.5</v>
      </c>
      <c r="H67" s="172"/>
      <c r="I67" s="70"/>
      <c r="J67" s="70"/>
      <c r="K67" s="70"/>
      <c r="L67" s="70"/>
      <c r="M67" s="89"/>
      <c r="N67" s="20" t="s">
        <v>92</v>
      </c>
    </row>
    <row r="68" spans="1:14" ht="12.75" customHeight="1">
      <c r="A68" s="93">
        <f t="shared" si="5"/>
        <v>63</v>
      </c>
      <c r="B68" s="63" t="s">
        <v>72</v>
      </c>
      <c r="C68" s="63" t="s">
        <v>115</v>
      </c>
      <c r="D68" s="88">
        <f>'[2]Трифон'!AB377</f>
        <v>68.6</v>
      </c>
      <c r="E68" s="152"/>
      <c r="F68" s="172"/>
      <c r="G68" s="84">
        <f t="shared" si="0"/>
        <v>68.6</v>
      </c>
      <c r="H68" s="172"/>
      <c r="I68" s="70"/>
      <c r="J68" s="70"/>
      <c r="K68" s="70"/>
      <c r="L68" s="70"/>
      <c r="M68" s="89"/>
      <c r="N68" s="20" t="s">
        <v>92</v>
      </c>
    </row>
    <row r="69" spans="1:15" ht="12.75" customHeight="1">
      <c r="A69" s="93">
        <f t="shared" si="5"/>
        <v>64</v>
      </c>
      <c r="B69" s="63" t="s">
        <v>73</v>
      </c>
      <c r="C69" s="63" t="s">
        <v>116</v>
      </c>
      <c r="D69" s="88">
        <f>'[2]Трифон'!AB385</f>
        <v>100.1</v>
      </c>
      <c r="E69" s="152"/>
      <c r="F69" s="172"/>
      <c r="G69" s="84">
        <f aca="true" t="shared" si="6" ref="G69:G118">D69+E69+F69</f>
        <v>100.1</v>
      </c>
      <c r="H69" s="172"/>
      <c r="I69" s="70"/>
      <c r="J69" s="70"/>
      <c r="K69" s="70"/>
      <c r="L69" s="70"/>
      <c r="M69" s="89"/>
      <c r="N69" s="20" t="s">
        <v>92</v>
      </c>
      <c r="O69" s="101"/>
    </row>
    <row r="70" spans="1:15" ht="12.75" customHeight="1">
      <c r="A70" s="93">
        <f t="shared" si="5"/>
        <v>65</v>
      </c>
      <c r="B70" s="63" t="s">
        <v>73</v>
      </c>
      <c r="C70" s="63" t="s">
        <v>117</v>
      </c>
      <c r="D70" s="88">
        <f>'[2]Трифон'!AB388</f>
        <v>44.8</v>
      </c>
      <c r="E70" s="152"/>
      <c r="F70" s="172"/>
      <c r="G70" s="84">
        <f t="shared" si="6"/>
        <v>44.8</v>
      </c>
      <c r="H70" s="172"/>
      <c r="I70" s="70"/>
      <c r="J70" s="70"/>
      <c r="K70" s="70"/>
      <c r="L70" s="70"/>
      <c r="M70" s="89"/>
      <c r="N70" s="20" t="s">
        <v>92</v>
      </c>
      <c r="O70" s="101"/>
    </row>
    <row r="71" spans="1:15" ht="12.75" customHeight="1">
      <c r="A71" s="93">
        <f t="shared" si="5"/>
        <v>66</v>
      </c>
      <c r="B71" s="63" t="s">
        <v>73</v>
      </c>
      <c r="C71" s="63" t="s">
        <v>118</v>
      </c>
      <c r="D71" s="88">
        <f>'[2]Трифон'!AB391</f>
        <v>52.3</v>
      </c>
      <c r="E71" s="152"/>
      <c r="F71" s="172"/>
      <c r="G71" s="84">
        <f t="shared" si="6"/>
        <v>52.3</v>
      </c>
      <c r="H71" s="172"/>
      <c r="I71" s="70"/>
      <c r="J71" s="70"/>
      <c r="K71" s="70"/>
      <c r="L71" s="70"/>
      <c r="M71" s="89"/>
      <c r="N71" s="20" t="s">
        <v>92</v>
      </c>
      <c r="O71" s="101"/>
    </row>
    <row r="72" spans="1:15" ht="12.75" customHeight="1">
      <c r="A72" s="93">
        <f t="shared" si="5"/>
        <v>67</v>
      </c>
      <c r="B72" s="63" t="s">
        <v>73</v>
      </c>
      <c r="C72" s="63" t="s">
        <v>119</v>
      </c>
      <c r="D72" s="88">
        <f>'[2]Трифон'!AB392</f>
        <v>35.2</v>
      </c>
      <c r="E72" s="152"/>
      <c r="F72" s="172"/>
      <c r="G72" s="84">
        <f t="shared" si="6"/>
        <v>35.2</v>
      </c>
      <c r="H72" s="172"/>
      <c r="I72" s="70"/>
      <c r="J72" s="70"/>
      <c r="K72" s="70"/>
      <c r="L72" s="70"/>
      <c r="M72" s="89"/>
      <c r="N72" s="20" t="s">
        <v>92</v>
      </c>
      <c r="O72" s="101"/>
    </row>
    <row r="73" spans="1:15" ht="12.75" customHeight="1">
      <c r="A73" s="93">
        <f t="shared" si="5"/>
        <v>68</v>
      </c>
      <c r="B73" s="63" t="s">
        <v>73</v>
      </c>
      <c r="C73" s="63" t="s">
        <v>120</v>
      </c>
      <c r="D73" s="88">
        <f>'[2]Трифон'!AB393</f>
        <v>80.5</v>
      </c>
      <c r="E73" s="152"/>
      <c r="F73" s="172"/>
      <c r="G73" s="84">
        <f t="shared" si="6"/>
        <v>80.5</v>
      </c>
      <c r="H73" s="172"/>
      <c r="I73" s="70"/>
      <c r="J73" s="70"/>
      <c r="K73" s="70"/>
      <c r="L73" s="70"/>
      <c r="M73" s="89"/>
      <c r="N73" s="20" t="s">
        <v>92</v>
      </c>
      <c r="O73" s="101"/>
    </row>
    <row r="74" spans="1:14" ht="12.75" customHeight="1">
      <c r="A74" s="93">
        <f t="shared" si="5"/>
        <v>69</v>
      </c>
      <c r="B74" s="63" t="s">
        <v>73</v>
      </c>
      <c r="C74" s="63" t="s">
        <v>121</v>
      </c>
      <c r="D74" s="88">
        <f>'[2]Трифон'!AB398</f>
        <v>52.7</v>
      </c>
      <c r="E74" s="152"/>
      <c r="F74" s="172"/>
      <c r="G74" s="84">
        <f t="shared" si="6"/>
        <v>52.7</v>
      </c>
      <c r="H74" s="172"/>
      <c r="I74" s="70"/>
      <c r="J74" s="70"/>
      <c r="K74" s="70"/>
      <c r="L74" s="70"/>
      <c r="M74" s="89"/>
      <c r="N74" s="20" t="s">
        <v>92</v>
      </c>
    </row>
    <row r="75" spans="1:14" ht="12.75" customHeight="1">
      <c r="A75" s="102">
        <f t="shared" si="5"/>
        <v>70</v>
      </c>
      <c r="B75" s="63" t="s">
        <v>74</v>
      </c>
      <c r="C75" s="63" t="s">
        <v>122</v>
      </c>
      <c r="D75" s="88">
        <f>'[2]Трифон'!AB404</f>
        <v>71.8</v>
      </c>
      <c r="E75" s="152"/>
      <c r="F75" s="172"/>
      <c r="G75" s="84">
        <f t="shared" si="6"/>
        <v>71.8</v>
      </c>
      <c r="H75" s="172"/>
      <c r="I75" s="82"/>
      <c r="J75" s="82"/>
      <c r="K75" s="82"/>
      <c r="L75" s="82"/>
      <c r="M75" s="91"/>
      <c r="N75" s="20" t="s">
        <v>123</v>
      </c>
    </row>
    <row r="76" spans="1:14" ht="12.75" customHeight="1">
      <c r="A76" s="102">
        <f aca="true" t="shared" si="7" ref="A76:A81">A75+1</f>
        <v>71</v>
      </c>
      <c r="B76" s="63" t="s">
        <v>74</v>
      </c>
      <c r="C76" s="63" t="s">
        <v>124</v>
      </c>
      <c r="D76" s="88">
        <f>'[2]Трифон'!AB408</f>
        <v>40.5</v>
      </c>
      <c r="E76" s="152"/>
      <c r="F76" s="172"/>
      <c r="G76" s="84">
        <f t="shared" si="6"/>
        <v>40.5</v>
      </c>
      <c r="H76" s="172"/>
      <c r="I76" s="82"/>
      <c r="J76" s="82"/>
      <c r="K76" s="82"/>
      <c r="L76" s="82"/>
      <c r="M76" s="91"/>
      <c r="N76" s="20" t="s">
        <v>123</v>
      </c>
    </row>
    <row r="77" spans="1:14" ht="12.75" customHeight="1">
      <c r="A77" s="102">
        <f t="shared" si="7"/>
        <v>72</v>
      </c>
      <c r="B77" s="63" t="s">
        <v>74</v>
      </c>
      <c r="C77" s="63" t="s">
        <v>125</v>
      </c>
      <c r="D77" s="88">
        <f>'[2]Трифон'!AB409</f>
        <v>71.8</v>
      </c>
      <c r="E77" s="152"/>
      <c r="F77" s="172"/>
      <c r="G77" s="84">
        <f t="shared" si="6"/>
        <v>71.8</v>
      </c>
      <c r="H77" s="172"/>
      <c r="I77" s="82"/>
      <c r="J77" s="82"/>
      <c r="K77" s="82"/>
      <c r="L77" s="82"/>
      <c r="M77" s="91"/>
      <c r="N77" s="20" t="s">
        <v>123</v>
      </c>
    </row>
    <row r="78" spans="1:14" s="85" customFormat="1" ht="12.75" customHeight="1">
      <c r="A78" s="102">
        <f t="shared" si="7"/>
        <v>73</v>
      </c>
      <c r="B78" s="96" t="s">
        <v>74</v>
      </c>
      <c r="C78" s="63" t="s">
        <v>126</v>
      </c>
      <c r="D78" s="88">
        <f>'[2]Трифон'!AB411</f>
        <v>734</v>
      </c>
      <c r="E78" s="172"/>
      <c r="F78" s="172">
        <v>57.6</v>
      </c>
      <c r="G78" s="84">
        <f t="shared" si="6"/>
        <v>791.6</v>
      </c>
      <c r="H78" s="172"/>
      <c r="I78" s="71">
        <v>1</v>
      </c>
      <c r="J78" s="71"/>
      <c r="K78" s="71"/>
      <c r="L78" s="71"/>
      <c r="M78" s="83"/>
      <c r="N78" s="20" t="s">
        <v>123</v>
      </c>
    </row>
    <row r="79" spans="1:14" ht="12.75" customHeight="1">
      <c r="A79" s="102">
        <f t="shared" si="7"/>
        <v>74</v>
      </c>
      <c r="B79" s="63" t="s">
        <v>74</v>
      </c>
      <c r="C79" s="63" t="s">
        <v>127</v>
      </c>
      <c r="D79" s="88">
        <f>'[2]Трифон'!AB430</f>
        <v>35.9</v>
      </c>
      <c r="E79" s="152"/>
      <c r="F79" s="172"/>
      <c r="G79" s="84">
        <f t="shared" si="6"/>
        <v>35.9</v>
      </c>
      <c r="H79" s="172"/>
      <c r="I79" s="82"/>
      <c r="J79" s="82"/>
      <c r="K79" s="82"/>
      <c r="L79" s="82"/>
      <c r="M79" s="91"/>
      <c r="N79" s="92" t="s">
        <v>128</v>
      </c>
    </row>
    <row r="80" spans="1:14" ht="12.75" customHeight="1">
      <c r="A80" s="102">
        <f t="shared" si="7"/>
        <v>75</v>
      </c>
      <c r="B80" s="63" t="s">
        <v>74</v>
      </c>
      <c r="C80" s="63" t="s">
        <v>129</v>
      </c>
      <c r="D80" s="88">
        <f>'[2]Трифон'!AB431</f>
        <v>98</v>
      </c>
      <c r="E80" s="152"/>
      <c r="F80" s="172"/>
      <c r="G80" s="84">
        <f t="shared" si="6"/>
        <v>98</v>
      </c>
      <c r="H80" s="172"/>
      <c r="I80" s="82"/>
      <c r="J80" s="82"/>
      <c r="K80" s="82"/>
      <c r="L80" s="82"/>
      <c r="M80" s="91"/>
      <c r="N80" s="20" t="s">
        <v>123</v>
      </c>
    </row>
    <row r="81" spans="1:14" ht="12.75" customHeight="1">
      <c r="A81" s="102">
        <f t="shared" si="7"/>
        <v>76</v>
      </c>
      <c r="B81" s="63" t="s">
        <v>74</v>
      </c>
      <c r="C81" s="63" t="s">
        <v>130</v>
      </c>
      <c r="D81" s="88">
        <f>'[2]Трифон'!AB434</f>
        <v>49</v>
      </c>
      <c r="E81" s="152"/>
      <c r="F81" s="172"/>
      <c r="G81" s="84">
        <f t="shared" si="6"/>
        <v>49</v>
      </c>
      <c r="H81" s="172"/>
      <c r="I81" s="82"/>
      <c r="J81" s="82"/>
      <c r="K81" s="82"/>
      <c r="L81" s="82"/>
      <c r="M81" s="91"/>
      <c r="N81" s="20" t="s">
        <v>123</v>
      </c>
    </row>
    <row r="82" spans="1:14" ht="12.75" customHeight="1">
      <c r="A82" s="93">
        <f>A81+1</f>
        <v>77</v>
      </c>
      <c r="B82" s="103" t="s">
        <v>131</v>
      </c>
      <c r="C82" s="104" t="str">
        <f>'[2]Трифон'!B441</f>
        <v>ул. Ворошилова, д. 48 кв. 2</v>
      </c>
      <c r="D82" s="88">
        <f>'[2]Трифон'!AB441</f>
        <v>46.2</v>
      </c>
      <c r="E82" s="152"/>
      <c r="F82" s="172"/>
      <c r="G82" s="84">
        <f t="shared" si="6"/>
        <v>46.2</v>
      </c>
      <c r="H82" s="172"/>
      <c r="I82" s="70"/>
      <c r="J82" s="70"/>
      <c r="K82" s="70"/>
      <c r="L82" s="70"/>
      <c r="M82" s="89"/>
      <c r="N82" s="20" t="s">
        <v>81</v>
      </c>
    </row>
    <row r="83" spans="1:14" ht="12.75" customHeight="1">
      <c r="A83" s="93">
        <f>A82+1</f>
        <v>78</v>
      </c>
      <c r="B83" s="63" t="s">
        <v>75</v>
      </c>
      <c r="C83" s="104" t="str">
        <f>'[2]Трифон'!B450</f>
        <v>ул. Пушкина, д. 25</v>
      </c>
      <c r="D83" s="88">
        <f>'[2]Трифон'!AB450</f>
        <v>66</v>
      </c>
      <c r="E83" s="152"/>
      <c r="F83" s="172"/>
      <c r="G83" s="84">
        <f t="shared" si="6"/>
        <v>66</v>
      </c>
      <c r="H83" s="172"/>
      <c r="I83" s="70"/>
      <c r="J83" s="70"/>
      <c r="K83" s="70"/>
      <c r="L83" s="70"/>
      <c r="M83" s="89"/>
      <c r="N83" s="20" t="s">
        <v>81</v>
      </c>
    </row>
    <row r="84" spans="1:14" ht="12.75" customHeight="1">
      <c r="A84" s="93">
        <f aca="true" t="shared" si="8" ref="A84:A89">A83+1</f>
        <v>79</v>
      </c>
      <c r="B84" s="63" t="s">
        <v>75</v>
      </c>
      <c r="C84" s="104" t="str">
        <f>'[2]Трифон'!B453</f>
        <v>ул. Пушкина, д. 27</v>
      </c>
      <c r="D84" s="88">
        <f>'[2]Трифон'!AB453</f>
        <v>82.6</v>
      </c>
      <c r="E84" s="152"/>
      <c r="F84" s="172"/>
      <c r="G84" s="84">
        <f t="shared" si="6"/>
        <v>82.6</v>
      </c>
      <c r="H84" s="172"/>
      <c r="I84" s="70"/>
      <c r="J84" s="70"/>
      <c r="K84" s="70"/>
      <c r="L84" s="70"/>
      <c r="M84" s="89"/>
      <c r="N84" s="20" t="s">
        <v>81</v>
      </c>
    </row>
    <row r="85" spans="1:14" ht="12.75" customHeight="1">
      <c r="A85" s="93">
        <f t="shared" si="8"/>
        <v>80</v>
      </c>
      <c r="B85" s="63" t="s">
        <v>75</v>
      </c>
      <c r="C85" s="104" t="str">
        <f>'[2]Трифон'!B456</f>
        <v>ул. Пушкина, д. 31</v>
      </c>
      <c r="D85" s="88">
        <f>'[2]Трифон'!AB456</f>
        <v>95</v>
      </c>
      <c r="E85" s="152"/>
      <c r="F85" s="172"/>
      <c r="G85" s="84">
        <f t="shared" si="6"/>
        <v>95</v>
      </c>
      <c r="H85" s="172"/>
      <c r="I85" s="70"/>
      <c r="J85" s="70"/>
      <c r="K85" s="70"/>
      <c r="L85" s="70"/>
      <c r="M85" s="89"/>
      <c r="N85" s="20" t="s">
        <v>81</v>
      </c>
    </row>
    <row r="86" spans="1:14" ht="12.75" customHeight="1">
      <c r="A86" s="93">
        <f t="shared" si="8"/>
        <v>81</v>
      </c>
      <c r="B86" s="63" t="s">
        <v>75</v>
      </c>
      <c r="C86" s="104" t="str">
        <f>'[2]Трифон'!B459</f>
        <v>ул. Пушкина, д. 33</v>
      </c>
      <c r="D86" s="88">
        <f>'[2]Трифон'!AB459</f>
        <v>78</v>
      </c>
      <c r="E86" s="152"/>
      <c r="F86" s="172"/>
      <c r="G86" s="84">
        <f t="shared" si="6"/>
        <v>78</v>
      </c>
      <c r="H86" s="172"/>
      <c r="I86" s="70"/>
      <c r="J86" s="70"/>
      <c r="K86" s="70"/>
      <c r="L86" s="70"/>
      <c r="M86" s="89"/>
      <c r="N86" s="20" t="s">
        <v>81</v>
      </c>
    </row>
    <row r="87" spans="1:14" ht="12.75" customHeight="1">
      <c r="A87" s="93">
        <f>A86+1</f>
        <v>82</v>
      </c>
      <c r="B87" s="63" t="s">
        <v>75</v>
      </c>
      <c r="C87" s="104" t="str">
        <f>'[2]Трифон'!B462</f>
        <v>ул. Пушкина, д. 21 кв. 1</v>
      </c>
      <c r="D87" s="88">
        <f>'[2]Трифон'!AB462</f>
        <v>56</v>
      </c>
      <c r="E87" s="152"/>
      <c r="F87" s="172"/>
      <c r="G87" s="84">
        <f t="shared" si="6"/>
        <v>56</v>
      </c>
      <c r="H87" s="172"/>
      <c r="I87" s="70"/>
      <c r="J87" s="70"/>
      <c r="K87" s="70"/>
      <c r="L87" s="70"/>
      <c r="M87" s="89"/>
      <c r="N87" s="92" t="s">
        <v>132</v>
      </c>
    </row>
    <row r="88" spans="1:14" ht="12.75" customHeight="1">
      <c r="A88" s="93">
        <f>A87+1</f>
        <v>83</v>
      </c>
      <c r="B88" s="63" t="s">
        <v>75</v>
      </c>
      <c r="C88" s="104" t="str">
        <f>'[2]Трифон'!B466</f>
        <v>пер. Советский, д. 3 кв. 2</v>
      </c>
      <c r="D88" s="88">
        <f>'[2]Трифон'!AB466</f>
        <v>70.3</v>
      </c>
      <c r="E88" s="152"/>
      <c r="F88" s="172"/>
      <c r="G88" s="84">
        <f t="shared" si="6"/>
        <v>70.3</v>
      </c>
      <c r="H88" s="172"/>
      <c r="I88" s="70"/>
      <c r="J88" s="70"/>
      <c r="K88" s="70"/>
      <c r="L88" s="70"/>
      <c r="M88" s="89"/>
      <c r="N88" s="20" t="s">
        <v>81</v>
      </c>
    </row>
    <row r="89" spans="1:14" ht="12.75" customHeight="1">
      <c r="A89" s="93">
        <f t="shared" si="8"/>
        <v>84</v>
      </c>
      <c r="B89" s="63" t="s">
        <v>75</v>
      </c>
      <c r="C89" s="104" t="str">
        <f>'[2]Трифон'!B469</f>
        <v>ул. Пушкина, д. 20</v>
      </c>
      <c r="D89" s="88">
        <f>'[2]Трифон'!AB469</f>
        <v>49</v>
      </c>
      <c r="E89" s="152"/>
      <c r="F89" s="172"/>
      <c r="G89" s="84">
        <f t="shared" si="6"/>
        <v>49</v>
      </c>
      <c r="H89" s="172"/>
      <c r="I89" s="70"/>
      <c r="J89" s="70"/>
      <c r="K89" s="70"/>
      <c r="L89" s="70"/>
      <c r="M89" s="89"/>
      <c r="N89" s="20" t="s">
        <v>81</v>
      </c>
    </row>
    <row r="90" spans="1:14" ht="12.75" customHeight="1">
      <c r="A90" s="93">
        <f aca="true" t="shared" si="9" ref="A90:A100">A89+1</f>
        <v>85</v>
      </c>
      <c r="B90" s="94" t="s">
        <v>76</v>
      </c>
      <c r="C90" s="104" t="s">
        <v>133</v>
      </c>
      <c r="D90" s="88">
        <f>'[2]Трифон'!AB474</f>
        <v>0</v>
      </c>
      <c r="E90" s="152"/>
      <c r="F90" s="172"/>
      <c r="G90" s="84">
        <f t="shared" si="6"/>
        <v>0</v>
      </c>
      <c r="H90" s="172"/>
      <c r="I90" s="70"/>
      <c r="J90" s="70"/>
      <c r="K90" s="70"/>
      <c r="L90" s="70"/>
      <c r="M90" s="89"/>
      <c r="N90" s="92" t="s">
        <v>134</v>
      </c>
    </row>
    <row r="91" spans="1:14" ht="12.75" customHeight="1">
      <c r="A91" s="93">
        <f t="shared" si="9"/>
        <v>86</v>
      </c>
      <c r="B91" s="63" t="s">
        <v>76</v>
      </c>
      <c r="C91" s="105" t="s">
        <v>135</v>
      </c>
      <c r="D91" s="88">
        <f>'[2]Трифон'!AB475</f>
        <v>71.3</v>
      </c>
      <c r="E91" s="152"/>
      <c r="F91" s="172"/>
      <c r="G91" s="84">
        <f t="shared" si="6"/>
        <v>71.3</v>
      </c>
      <c r="H91" s="172"/>
      <c r="I91" s="70"/>
      <c r="J91" s="70"/>
      <c r="K91" s="70"/>
      <c r="L91" s="70"/>
      <c r="M91" s="89"/>
      <c r="N91" s="92" t="s">
        <v>134</v>
      </c>
    </row>
    <row r="92" spans="1:14" ht="12.75" customHeight="1">
      <c r="A92" s="93">
        <f t="shared" si="9"/>
        <v>87</v>
      </c>
      <c r="B92" s="63" t="s">
        <v>76</v>
      </c>
      <c r="C92" s="104" t="s">
        <v>136</v>
      </c>
      <c r="D92" s="88">
        <f>'[2]Трифон'!AB477</f>
        <v>73.1</v>
      </c>
      <c r="E92" s="152"/>
      <c r="F92" s="172"/>
      <c r="G92" s="84">
        <f t="shared" si="6"/>
        <v>73.1</v>
      </c>
      <c r="H92" s="172"/>
      <c r="I92" s="70"/>
      <c r="J92" s="70"/>
      <c r="K92" s="70"/>
      <c r="L92" s="70"/>
      <c r="M92" s="89"/>
      <c r="N92" s="92" t="s">
        <v>134</v>
      </c>
    </row>
    <row r="93" spans="1:14" s="85" customFormat="1" ht="12.75" customHeight="1">
      <c r="A93" s="93">
        <f t="shared" si="9"/>
        <v>88</v>
      </c>
      <c r="B93" s="106" t="s">
        <v>137</v>
      </c>
      <c r="C93" s="107" t="s">
        <v>138</v>
      </c>
      <c r="D93" s="88">
        <f>'[2]Трифон'!AB483</f>
        <v>904.9999999999999</v>
      </c>
      <c r="E93" s="152"/>
      <c r="F93" s="172">
        <v>85.2</v>
      </c>
      <c r="G93" s="84">
        <f t="shared" si="6"/>
        <v>990.1999999999999</v>
      </c>
      <c r="H93" s="172"/>
      <c r="I93" s="71">
        <v>1</v>
      </c>
      <c r="J93" s="71"/>
      <c r="K93" s="71"/>
      <c r="L93" s="71"/>
      <c r="M93" s="83"/>
      <c r="N93" s="92" t="s">
        <v>139</v>
      </c>
    </row>
    <row r="94" spans="1:16" s="85" customFormat="1" ht="12.75" customHeight="1">
      <c r="A94" s="86">
        <f t="shared" si="9"/>
        <v>89</v>
      </c>
      <c r="B94" s="106" t="s">
        <v>137</v>
      </c>
      <c r="C94" s="107" t="s">
        <v>140</v>
      </c>
      <c r="D94" s="88">
        <f>'[2]Трифон'!AB506</f>
        <v>747.0000000000001</v>
      </c>
      <c r="E94" s="152">
        <v>46.3</v>
      </c>
      <c r="F94" s="172">
        <v>56.8</v>
      </c>
      <c r="G94" s="84">
        <f t="shared" si="6"/>
        <v>850.1</v>
      </c>
      <c r="H94" s="172"/>
      <c r="I94" s="71">
        <v>1</v>
      </c>
      <c r="J94" s="71"/>
      <c r="K94" s="71"/>
      <c r="L94" s="71"/>
      <c r="M94" s="83"/>
      <c r="N94" s="92" t="s">
        <v>139</v>
      </c>
      <c r="O94" s="85" t="s">
        <v>141</v>
      </c>
      <c r="P94" s="85">
        <v>46.3</v>
      </c>
    </row>
    <row r="95" spans="1:14" ht="12.75" customHeight="1">
      <c r="A95" s="108">
        <f t="shared" si="9"/>
        <v>90</v>
      </c>
      <c r="B95" s="109" t="s">
        <v>77</v>
      </c>
      <c r="C95" s="66" t="s">
        <v>142</v>
      </c>
      <c r="D95" s="110">
        <f>'[2]Трифон'!AB525+'[2]Трифон'!AB526</f>
        <v>126.9</v>
      </c>
      <c r="E95" s="152"/>
      <c r="F95" s="172"/>
      <c r="G95" s="84">
        <f t="shared" si="6"/>
        <v>126.9</v>
      </c>
      <c r="H95" s="172"/>
      <c r="I95" s="70"/>
      <c r="J95" s="70"/>
      <c r="K95" s="70"/>
      <c r="L95" s="70"/>
      <c r="M95" s="89"/>
      <c r="N95" s="92" t="s">
        <v>139</v>
      </c>
    </row>
    <row r="96" spans="1:14" s="85" customFormat="1" ht="12.75" customHeight="1">
      <c r="A96" s="111">
        <f t="shared" si="9"/>
        <v>91</v>
      </c>
      <c r="B96" s="106" t="s">
        <v>143</v>
      </c>
      <c r="C96" s="112" t="s">
        <v>144</v>
      </c>
      <c r="D96" s="113">
        <f>'[2]Трифон'!AB529</f>
        <v>875.6999999999998</v>
      </c>
      <c r="E96" s="152"/>
      <c r="F96" s="172">
        <f>15.3+12+15.3+15.3+12+15.3</f>
        <v>85.2</v>
      </c>
      <c r="G96" s="84">
        <f t="shared" si="6"/>
        <v>960.8999999999999</v>
      </c>
      <c r="H96" s="172"/>
      <c r="I96" s="71">
        <v>1</v>
      </c>
      <c r="J96" s="71"/>
      <c r="K96" s="71"/>
      <c r="L96" s="71"/>
      <c r="M96" s="83"/>
      <c r="N96" s="20" t="s">
        <v>145</v>
      </c>
    </row>
    <row r="97" spans="1:14" s="85" customFormat="1" ht="12.75">
      <c r="A97" s="111">
        <f t="shared" si="9"/>
        <v>92</v>
      </c>
      <c r="B97" s="106" t="s">
        <v>143</v>
      </c>
      <c r="C97" s="112" t="s">
        <v>146</v>
      </c>
      <c r="D97" s="113">
        <f>'[2]Трифон'!AB552</f>
        <v>1212.3</v>
      </c>
      <c r="E97" s="152"/>
      <c r="F97" s="172">
        <f>49.2</f>
        <v>49.2</v>
      </c>
      <c r="G97" s="84">
        <f t="shared" si="6"/>
        <v>1261.5</v>
      </c>
      <c r="H97" s="172">
        <v>443.7</v>
      </c>
      <c r="I97" s="71">
        <v>1</v>
      </c>
      <c r="J97" s="71"/>
      <c r="K97" s="71"/>
      <c r="L97" s="71"/>
      <c r="M97" s="83"/>
      <c r="N97" s="20" t="s">
        <v>145</v>
      </c>
    </row>
    <row r="98" spans="1:14" ht="12.75">
      <c r="A98" s="111">
        <f t="shared" si="9"/>
        <v>93</v>
      </c>
      <c r="B98" s="65" t="s">
        <v>143</v>
      </c>
      <c r="C98" s="114" t="s">
        <v>147</v>
      </c>
      <c r="D98" s="113">
        <f>'[2]Трифон'!AB577</f>
        <v>52.9</v>
      </c>
      <c r="E98" s="152"/>
      <c r="F98" s="172"/>
      <c r="G98" s="84">
        <f t="shared" si="6"/>
        <v>52.9</v>
      </c>
      <c r="H98" s="172"/>
      <c r="I98" s="82"/>
      <c r="J98" s="82"/>
      <c r="K98" s="82"/>
      <c r="L98" s="82"/>
      <c r="M98" s="91"/>
      <c r="N98" s="92" t="s">
        <v>148</v>
      </c>
    </row>
    <row r="99" spans="1:14" s="85" customFormat="1" ht="12.75">
      <c r="A99" s="111">
        <f t="shared" si="9"/>
        <v>94</v>
      </c>
      <c r="B99" s="115" t="s">
        <v>149</v>
      </c>
      <c r="C99" s="116" t="str">
        <f>'[2]Трифон'!B581</f>
        <v>ул. Кирова, д. 3</v>
      </c>
      <c r="D99" s="113">
        <f>'[2]Трифон'!AB581</f>
        <v>716.3000000000001</v>
      </c>
      <c r="E99" s="152"/>
      <c r="F99" s="172">
        <v>53.8</v>
      </c>
      <c r="G99" s="84">
        <f t="shared" si="6"/>
        <v>770.1</v>
      </c>
      <c r="H99" s="172"/>
      <c r="I99" s="71">
        <v>1</v>
      </c>
      <c r="J99" s="71"/>
      <c r="K99" s="71"/>
      <c r="L99" s="71"/>
      <c r="M99" s="83"/>
      <c r="N99" s="20" t="s">
        <v>150</v>
      </c>
    </row>
    <row r="100" spans="1:14" s="85" customFormat="1" ht="12.75">
      <c r="A100" s="117">
        <f t="shared" si="9"/>
        <v>95</v>
      </c>
      <c r="B100" s="115" t="s">
        <v>149</v>
      </c>
      <c r="C100" s="116" t="str">
        <f>'[2]Трифон'!B598</f>
        <v>ул. Кирова, д. 5</v>
      </c>
      <c r="D100" s="113">
        <f>'[2]Трифон'!AB598</f>
        <v>751.5</v>
      </c>
      <c r="E100" s="152">
        <v>46.2</v>
      </c>
      <c r="F100" s="172">
        <f>12.3*4</f>
        <v>49.2</v>
      </c>
      <c r="G100" s="84">
        <f t="shared" si="6"/>
        <v>846.9000000000001</v>
      </c>
      <c r="H100" s="172">
        <v>467.4</v>
      </c>
      <c r="I100" s="71">
        <v>1</v>
      </c>
      <c r="J100" s="71"/>
      <c r="K100" s="71"/>
      <c r="L100" s="71"/>
      <c r="M100" s="83"/>
      <c r="N100" s="20" t="s">
        <v>150</v>
      </c>
    </row>
    <row r="101" spans="1:14" s="85" customFormat="1" ht="12.75">
      <c r="A101" s="117">
        <f aca="true" t="shared" si="10" ref="A101:A113">A100+1</f>
        <v>96</v>
      </c>
      <c r="B101" s="115" t="s">
        <v>149</v>
      </c>
      <c r="C101" s="116" t="str">
        <f>'[2]Трифон'!B616</f>
        <v>ул. Кирова, д. 7</v>
      </c>
      <c r="D101" s="113">
        <f>'[2]Трифон'!AB616</f>
        <v>731.0999999999999</v>
      </c>
      <c r="E101" s="152"/>
      <c r="F101" s="172">
        <f>13.4+13.4+13.5+13.5</f>
        <v>53.8</v>
      </c>
      <c r="G101" s="84">
        <f t="shared" si="6"/>
        <v>784.8999999999999</v>
      </c>
      <c r="H101" s="172"/>
      <c r="I101" s="71">
        <v>1</v>
      </c>
      <c r="J101" s="71"/>
      <c r="K101" s="71"/>
      <c r="L101" s="71"/>
      <c r="M101" s="83"/>
      <c r="N101" s="20" t="s">
        <v>150</v>
      </c>
    </row>
    <row r="102" spans="1:14" ht="12.75">
      <c r="A102" s="117">
        <f>A101+1</f>
        <v>97</v>
      </c>
      <c r="B102" s="118" t="s">
        <v>149</v>
      </c>
      <c r="C102" s="116" t="str">
        <f>'[2]Трифон'!B633</f>
        <v>ул. Кирова, д. 14 кв. 3</v>
      </c>
      <c r="D102" s="113">
        <f>'[2]Трифон'!AB633</f>
        <v>59.9</v>
      </c>
      <c r="E102" s="152"/>
      <c r="F102" s="172"/>
      <c r="G102" s="84">
        <f t="shared" si="6"/>
        <v>59.9</v>
      </c>
      <c r="H102" s="172"/>
      <c r="I102" s="70">
        <v>1</v>
      </c>
      <c r="J102" s="70"/>
      <c r="K102" s="70"/>
      <c r="L102" s="70"/>
      <c r="M102" s="89"/>
      <c r="N102" s="92" t="s">
        <v>151</v>
      </c>
    </row>
    <row r="103" spans="1:14" ht="12.75">
      <c r="A103" s="117">
        <f t="shared" si="10"/>
        <v>98</v>
      </c>
      <c r="B103" s="118" t="s">
        <v>149</v>
      </c>
      <c r="C103" s="116" t="str">
        <f>'[2]Трифон'!B638</f>
        <v>ул. Комарова, д. 17 кв. 1</v>
      </c>
      <c r="D103" s="113">
        <f>'[2]Трифон'!AB638</f>
        <v>76.7</v>
      </c>
      <c r="E103" s="152"/>
      <c r="F103" s="172"/>
      <c r="G103" s="84">
        <f t="shared" si="6"/>
        <v>76.7</v>
      </c>
      <c r="H103" s="172"/>
      <c r="I103" s="70">
        <v>1</v>
      </c>
      <c r="J103" s="70"/>
      <c r="K103" s="70"/>
      <c r="L103" s="70"/>
      <c r="M103" s="89"/>
      <c r="N103" s="92" t="s">
        <v>152</v>
      </c>
    </row>
    <row r="104" spans="1:14" ht="12.75">
      <c r="A104" s="117">
        <f t="shared" si="10"/>
        <v>99</v>
      </c>
      <c r="B104" s="118" t="s">
        <v>149</v>
      </c>
      <c r="C104" s="116" t="str">
        <f>'[2]Трифон'!B639</f>
        <v>ул. Ленина, д. 49 кв. 1</v>
      </c>
      <c r="D104" s="113">
        <f>'[2]Трифон'!AB639+'[2]Трифон'!AB640</f>
        <v>88.6</v>
      </c>
      <c r="E104" s="152"/>
      <c r="F104" s="172"/>
      <c r="G104" s="84">
        <f t="shared" si="6"/>
        <v>88.6</v>
      </c>
      <c r="H104" s="172"/>
      <c r="I104" s="70">
        <v>1</v>
      </c>
      <c r="J104" s="70"/>
      <c r="K104" s="70"/>
      <c r="L104" s="70"/>
      <c r="M104" s="89"/>
      <c r="N104" s="92" t="s">
        <v>152</v>
      </c>
    </row>
    <row r="105" spans="1:14" ht="12.75">
      <c r="A105" s="117">
        <f>A104+1</f>
        <v>100</v>
      </c>
      <c r="B105" s="118" t="s">
        <v>149</v>
      </c>
      <c r="C105" s="116" t="str">
        <f>'[2]Трифон'!B642</f>
        <v>ул. Красногорская, д. 1 кв. 1</v>
      </c>
      <c r="D105" s="113">
        <f>'[2]Трифон'!AB642</f>
        <v>48.8</v>
      </c>
      <c r="E105" s="152"/>
      <c r="F105" s="172"/>
      <c r="G105" s="84">
        <f t="shared" si="6"/>
        <v>48.8</v>
      </c>
      <c r="H105" s="172"/>
      <c r="I105" s="70"/>
      <c r="J105" s="70"/>
      <c r="K105" s="70">
        <v>1</v>
      </c>
      <c r="L105" s="70"/>
      <c r="M105" s="89"/>
      <c r="N105" s="92" t="s">
        <v>152</v>
      </c>
    </row>
    <row r="106" spans="1:14" ht="12.75">
      <c r="A106" s="117">
        <f t="shared" si="10"/>
        <v>101</v>
      </c>
      <c r="B106" s="118" t="s">
        <v>149</v>
      </c>
      <c r="C106" s="116" t="str">
        <f>'[2]Трифон'!B643</f>
        <v>ул. Красногорская, д. 3 кв. 1</v>
      </c>
      <c r="D106" s="113">
        <f>'[2]Трифон'!AB643</f>
        <v>57.8</v>
      </c>
      <c r="E106" s="152"/>
      <c r="F106" s="172"/>
      <c r="G106" s="84">
        <f t="shared" si="6"/>
        <v>57.8</v>
      </c>
      <c r="H106" s="172"/>
      <c r="I106" s="70">
        <v>1</v>
      </c>
      <c r="J106" s="70"/>
      <c r="K106" s="70"/>
      <c r="L106" s="70"/>
      <c r="M106" s="89"/>
      <c r="N106" s="92" t="s">
        <v>152</v>
      </c>
    </row>
    <row r="107" spans="1:14" ht="12.75">
      <c r="A107" s="117">
        <f t="shared" si="10"/>
        <v>102</v>
      </c>
      <c r="B107" s="118" t="s">
        <v>149</v>
      </c>
      <c r="C107" s="116" t="str">
        <f>'[2]Трифон'!B644</f>
        <v>ул. Красногорская, д. 23 кв. 1</v>
      </c>
      <c r="D107" s="113">
        <f>'[2]Трифон'!AB644</f>
        <v>56.2</v>
      </c>
      <c r="E107" s="152"/>
      <c r="F107" s="172"/>
      <c r="G107" s="84">
        <f t="shared" si="6"/>
        <v>56.2</v>
      </c>
      <c r="H107" s="172"/>
      <c r="I107" s="70">
        <v>1</v>
      </c>
      <c r="J107" s="70"/>
      <c r="K107" s="70"/>
      <c r="L107" s="70"/>
      <c r="M107" s="89"/>
      <c r="N107" s="92" t="s">
        <v>152</v>
      </c>
    </row>
    <row r="108" spans="1:14" ht="12.75">
      <c r="A108" s="117">
        <f t="shared" si="10"/>
        <v>103</v>
      </c>
      <c r="B108" s="118" t="s">
        <v>149</v>
      </c>
      <c r="C108" s="116" t="str">
        <f>'[2]Трифон'!B645</f>
        <v>ул. Красногорская, д. 23 кв. 2</v>
      </c>
      <c r="D108" s="113">
        <f>'[2]Трифон'!AB645</f>
        <v>56.6</v>
      </c>
      <c r="E108" s="152"/>
      <c r="F108" s="172"/>
      <c r="G108" s="84">
        <f t="shared" si="6"/>
        <v>56.6</v>
      </c>
      <c r="H108" s="172"/>
      <c r="I108" s="70">
        <v>1</v>
      </c>
      <c r="J108" s="70"/>
      <c r="K108" s="70"/>
      <c r="L108" s="70"/>
      <c r="M108" s="89"/>
      <c r="N108" s="92" t="s">
        <v>152</v>
      </c>
    </row>
    <row r="109" spans="1:14" ht="12.75">
      <c r="A109" s="117">
        <f t="shared" si="10"/>
        <v>104</v>
      </c>
      <c r="B109" s="118" t="s">
        <v>149</v>
      </c>
      <c r="C109" s="116" t="str">
        <f>'[2]Трифон'!B646</f>
        <v>ул. Бажова, д. 8 кв. 1 найм не начисл.</v>
      </c>
      <c r="D109" s="113">
        <f>'[2]Трифон'!AB646</f>
        <v>63.3</v>
      </c>
      <c r="E109" s="152"/>
      <c r="F109" s="172"/>
      <c r="G109" s="84">
        <f t="shared" si="6"/>
        <v>63.3</v>
      </c>
      <c r="H109" s="172"/>
      <c r="I109" s="70">
        <v>1</v>
      </c>
      <c r="J109" s="70"/>
      <c r="K109" s="70"/>
      <c r="L109" s="70"/>
      <c r="M109" s="89"/>
      <c r="N109" s="92" t="s">
        <v>152</v>
      </c>
    </row>
    <row r="110" spans="1:14" ht="12.75">
      <c r="A110" s="117">
        <f t="shared" si="10"/>
        <v>105</v>
      </c>
      <c r="B110" s="118" t="s">
        <v>153</v>
      </c>
      <c r="C110" s="119" t="s">
        <v>154</v>
      </c>
      <c r="D110" s="113">
        <f>'[2]Трифон'!AB650</f>
        <v>50.7</v>
      </c>
      <c r="E110" s="152"/>
      <c r="F110" s="172"/>
      <c r="G110" s="84">
        <f t="shared" si="6"/>
        <v>50.7</v>
      </c>
      <c r="H110" s="172"/>
      <c r="I110" s="70"/>
      <c r="J110" s="70"/>
      <c r="K110" s="70"/>
      <c r="L110" s="70"/>
      <c r="M110" s="89">
        <v>1</v>
      </c>
      <c r="N110" s="92" t="s">
        <v>152</v>
      </c>
    </row>
    <row r="111" spans="1:14" ht="12.75">
      <c r="A111" s="117">
        <f t="shared" si="10"/>
        <v>106</v>
      </c>
      <c r="B111" s="118" t="s">
        <v>155</v>
      </c>
      <c r="C111" s="120" t="s">
        <v>156</v>
      </c>
      <c r="D111" s="113">
        <f>'[2]Трифон'!AB653</f>
        <v>41.8</v>
      </c>
      <c r="E111" s="152"/>
      <c r="F111" s="172"/>
      <c r="G111" s="84">
        <f t="shared" si="6"/>
        <v>41.8</v>
      </c>
      <c r="H111" s="172"/>
      <c r="I111" s="70"/>
      <c r="J111" s="70"/>
      <c r="K111" s="70">
        <v>1</v>
      </c>
      <c r="L111" s="70"/>
      <c r="M111" s="89"/>
      <c r="N111" s="92" t="s">
        <v>152</v>
      </c>
    </row>
    <row r="112" spans="1:14" ht="12.75">
      <c r="A112" s="117">
        <f t="shared" si="10"/>
        <v>107</v>
      </c>
      <c r="B112" s="118" t="s">
        <v>155</v>
      </c>
      <c r="C112" s="120" t="s">
        <v>157</v>
      </c>
      <c r="D112" s="113">
        <f>'[2]Трифон'!AB654+'[2]Трифон'!AB655</f>
        <v>101.9</v>
      </c>
      <c r="E112" s="152"/>
      <c r="F112" s="172"/>
      <c r="G112" s="84">
        <f t="shared" si="6"/>
        <v>101.9</v>
      </c>
      <c r="H112" s="172"/>
      <c r="I112" s="70"/>
      <c r="J112" s="70"/>
      <c r="K112" s="70">
        <v>1</v>
      </c>
      <c r="L112" s="70"/>
      <c r="M112" s="89"/>
      <c r="N112" s="92" t="s">
        <v>152</v>
      </c>
    </row>
    <row r="113" spans="1:14" ht="12.75">
      <c r="A113" s="117">
        <f t="shared" si="10"/>
        <v>108</v>
      </c>
      <c r="B113" s="118" t="s">
        <v>155</v>
      </c>
      <c r="C113" s="120" t="s">
        <v>158</v>
      </c>
      <c r="D113" s="113">
        <f>'[2]Трифон'!AB656</f>
        <v>75.1</v>
      </c>
      <c r="E113" s="152"/>
      <c r="F113" s="172"/>
      <c r="G113" s="84">
        <f t="shared" si="6"/>
        <v>75.1</v>
      </c>
      <c r="H113" s="172"/>
      <c r="I113" s="70">
        <v>1</v>
      </c>
      <c r="J113" s="70"/>
      <c r="K113" s="70"/>
      <c r="L113" s="70"/>
      <c r="M113" s="89"/>
      <c r="N113" s="92" t="s">
        <v>152</v>
      </c>
    </row>
    <row r="114" spans="1:14" ht="12.75" hidden="1">
      <c r="A114" s="121"/>
      <c r="C114" s="122"/>
      <c r="D114" s="123"/>
      <c r="E114" s="180"/>
      <c r="F114" s="180"/>
      <c r="G114" s="84">
        <f t="shared" si="6"/>
        <v>0</v>
      </c>
      <c r="H114" s="180"/>
      <c r="I114" s="123"/>
      <c r="J114" s="123"/>
      <c r="K114" s="123"/>
      <c r="L114" s="123"/>
      <c r="M114" s="123"/>
      <c r="N114" s="97"/>
    </row>
    <row r="115" spans="1:14" ht="12.75" hidden="1">
      <c r="A115" s="121"/>
      <c r="C115" s="122"/>
      <c r="D115" s="124"/>
      <c r="E115" s="141"/>
      <c r="F115" s="141"/>
      <c r="G115" s="84">
        <f t="shared" si="6"/>
        <v>0</v>
      </c>
      <c r="H115" s="141"/>
      <c r="I115" s="124"/>
      <c r="J115" s="124"/>
      <c r="K115" s="124"/>
      <c r="L115" s="124"/>
      <c r="M115" s="124"/>
      <c r="N115" s="97"/>
    </row>
    <row r="116" spans="1:14" ht="12.75" hidden="1">
      <c r="A116" s="121"/>
      <c r="C116" s="122"/>
      <c r="D116" s="124"/>
      <c r="E116" s="141"/>
      <c r="F116" s="141"/>
      <c r="G116" s="84">
        <f t="shared" si="6"/>
        <v>0</v>
      </c>
      <c r="H116" s="141"/>
      <c r="I116" s="124"/>
      <c r="J116" s="124"/>
      <c r="K116" s="124"/>
      <c r="L116" s="124"/>
      <c r="M116" s="124"/>
      <c r="N116" s="97"/>
    </row>
    <row r="117" spans="1:14" ht="12.75" hidden="1">
      <c r="A117" s="121"/>
      <c r="C117" s="122"/>
      <c r="D117" s="124"/>
      <c r="E117" s="141"/>
      <c r="F117" s="141"/>
      <c r="G117" s="84">
        <f t="shared" si="6"/>
        <v>0</v>
      </c>
      <c r="H117" s="141"/>
      <c r="I117" s="124"/>
      <c r="J117" s="124"/>
      <c r="K117" s="124"/>
      <c r="L117" s="124"/>
      <c r="M117" s="124"/>
      <c r="N117" s="97"/>
    </row>
    <row r="118" spans="2:14" ht="12.75" hidden="1">
      <c r="B118" s="66"/>
      <c r="C118" s="66"/>
      <c r="D118" s="125"/>
      <c r="E118" s="181"/>
      <c r="F118" s="181"/>
      <c r="G118" s="84">
        <f t="shared" si="6"/>
        <v>0</v>
      </c>
      <c r="H118" s="181"/>
      <c r="I118" s="125"/>
      <c r="J118" s="125"/>
      <c r="K118" s="125"/>
      <c r="L118" s="125"/>
      <c r="M118" s="125"/>
      <c r="N118" s="97"/>
    </row>
    <row r="119" spans="1:14" ht="12.75">
      <c r="A119" s="126"/>
      <c r="B119" s="127" t="s">
        <v>0</v>
      </c>
      <c r="C119" s="128"/>
      <c r="D119" s="129">
        <f>SUM(D4:D118)</f>
        <v>21762.899999999998</v>
      </c>
      <c r="E119" s="182">
        <f>SUM(E4:E118)</f>
        <v>332.3</v>
      </c>
      <c r="F119" s="182">
        <f>SUM(F4:F118)</f>
        <v>1307.3</v>
      </c>
      <c r="G119" s="129">
        <f>SUM(G4:G118)</f>
        <v>23402.5</v>
      </c>
      <c r="H119" s="182">
        <f>SUM(H4:H118)</f>
        <v>2643</v>
      </c>
      <c r="I119" s="129" t="e">
        <f>SUM(#REF!+#REF!+#REF!+#REF!+#REF!+#REF!+#REF!+#REF!+#REF!+#REF!+#REF!+#REF!+#REF!+#REF!+#REF!+#REF!+#REF!+#REF!+#REF!)</f>
        <v>#REF!</v>
      </c>
      <c r="J119" s="129" t="e">
        <f>SUM(#REF!+#REF!+#REF!+#REF!+#REF!+#REF!+#REF!+#REF!+#REF!+#REF!+#REF!+#REF!+#REF!+#REF!+#REF!+#REF!+#REF!+#REF!+#REF!)</f>
        <v>#REF!</v>
      </c>
      <c r="K119" s="129" t="e">
        <f>SUM(#REF!+#REF!+#REF!+#REF!+#REF!+#REF!+#REF!+#REF!+#REF!+#REF!+#REF!+#REF!+#REF!+#REF!+#REF!+#REF!+#REF!+#REF!+#REF!)</f>
        <v>#REF!</v>
      </c>
      <c r="L119" s="129"/>
      <c r="M119" s="129" t="e">
        <f>SUM(#REF!+#REF!+#REF!+#REF!+#REF!+#REF!+#REF!+#REF!+#REF!+#REF!+#REF!+#REF!+#REF!+#REF!+#REF!+#REF!+#REF!+#REF!+#REF!)</f>
        <v>#REF!</v>
      </c>
      <c r="N119" s="97"/>
    </row>
    <row r="120" spans="1:14" ht="12.75" hidden="1">
      <c r="A120" s="130"/>
      <c r="B120" s="131"/>
      <c r="C120" s="132" t="s">
        <v>159</v>
      </c>
      <c r="D120" s="133" t="e">
        <f>D4+D5+D8+D9+D10+D11+D12+D13+D14+D15+D16+D17+D18+D19+D20+D21+D22+#REF!+D23+#REF!+D24+#REF!+D27+D28+D29+#REF!+D30+D31+#REF!+#REF!+D32+D33+#REF!+D37+D38+D39+D40+D41+D42+D43+D44+D45+D46+D47+D48+D49+D50+D51+D52+D53+D55+#REF!+D58+#REF!+D59+#REF!+#REF!+D60+D61+#REF!+D62+#REF!+D63+D64+D65+D66+D67+#REF!+D68+#REF!+D69+D70+D71+D72+D73+D74+D75+D76+D77+D78+#REF!+#REF!+D80+D81+D82+#REF!+D83+D84+D85+D86+#REF!+D88+D89+D96+D97+D99+D100+D101</f>
        <v>#REF!</v>
      </c>
      <c r="E120" s="183"/>
      <c r="F120" s="183"/>
      <c r="G120" s="133"/>
      <c r="H120" s="183"/>
      <c r="I120" s="133"/>
      <c r="J120" s="133"/>
      <c r="K120" s="133"/>
      <c r="L120" s="133"/>
      <c r="M120" s="133"/>
      <c r="N120" s="97"/>
    </row>
    <row r="121" spans="1:14" ht="12.75" hidden="1">
      <c r="A121" s="130"/>
      <c r="B121" s="131"/>
      <c r="C121" s="58" t="s">
        <v>160</v>
      </c>
      <c r="D121" s="133" t="e">
        <f>#REF!+#REF!+D109+D108+D107+D106+D105+#REF!+D104+D103+#REF!+D98+D94+D93+#REF!+#REF!+#REF!+D92+D91+D90+D87+#REF!+#REF!+#REF!+#REF!+D79+#REF!+#REF!+#REF!+#REF!+#REF!+#REF!+#REF!+#REF!+D56+#REF!+D54+#REF!+#REF!+D35+D34+D26+#REF!+#REF!+D25+D7+D6+#REF!+#REF!</f>
        <v>#REF!</v>
      </c>
      <c r="E121" s="183"/>
      <c r="F121" s="183"/>
      <c r="G121" s="133"/>
      <c r="H121" s="183"/>
      <c r="I121" s="133"/>
      <c r="J121" s="133"/>
      <c r="K121" s="133"/>
      <c r="L121" s="133"/>
      <c r="M121" s="133"/>
      <c r="N121" s="97"/>
    </row>
    <row r="122" spans="1:14" ht="12.75">
      <c r="A122" s="130"/>
      <c r="B122" s="131"/>
      <c r="C122" s="134"/>
      <c r="D122" s="135"/>
      <c r="N122" s="97"/>
    </row>
  </sheetData>
  <sheetProtection password="CC0F" sheet="1" objects="1" scenarios="1"/>
  <mergeCells count="3">
    <mergeCell ref="A2:D2"/>
    <mergeCell ref="I2:M2"/>
    <mergeCell ref="B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8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11.125" style="0" hidden="1" customWidth="1"/>
    <col min="3" max="3" width="11.125" style="0" customWidth="1"/>
    <col min="4" max="4" width="21.125" style="0" customWidth="1"/>
    <col min="5" max="5" width="7.00390625" style="1" customWidth="1"/>
    <col min="6" max="6" width="9.00390625" style="0" hidden="1" customWidth="1"/>
    <col min="7" max="7" width="9.75390625" style="70" customWidth="1"/>
    <col min="8" max="8" width="11.00390625" style="70" customWidth="1"/>
    <col min="9" max="9" width="10.75390625" style="70" customWidth="1"/>
    <col min="10" max="10" width="11.125" style="71" customWidth="1"/>
    <col min="11" max="11" width="10.375" style="70" customWidth="1"/>
    <col min="12" max="12" width="24.375" style="72" customWidth="1"/>
  </cols>
  <sheetData>
    <row r="1" spans="1:12" ht="16.5" customHeight="1">
      <c r="A1" s="191" t="s">
        <v>189</v>
      </c>
      <c r="B1" s="191"/>
      <c r="C1" s="191"/>
      <c r="D1" s="191"/>
      <c r="E1" s="191"/>
      <c r="F1" s="191"/>
      <c r="G1" s="191"/>
      <c r="H1" s="191"/>
      <c r="I1" s="191"/>
      <c r="J1" s="191"/>
      <c r="K1" s="1"/>
      <c r="L1" s="2"/>
    </row>
    <row r="2" spans="1:12" ht="10.5" customHeight="1">
      <c r="A2" s="192" t="s">
        <v>7</v>
      </c>
      <c r="B2" s="192"/>
      <c r="C2" s="192"/>
      <c r="D2" s="192"/>
      <c r="E2" s="3"/>
      <c r="F2" s="3"/>
      <c r="G2" s="3"/>
      <c r="H2" s="3"/>
      <c r="I2" s="4"/>
      <c r="J2" s="4"/>
      <c r="K2" s="3"/>
      <c r="L2" s="5"/>
    </row>
    <row r="3" spans="1:12" ht="89.25" customHeight="1">
      <c r="A3" s="6" t="s">
        <v>8</v>
      </c>
      <c r="B3" s="184"/>
      <c r="C3" s="188" t="s">
        <v>9</v>
      </c>
      <c r="D3" s="188"/>
      <c r="E3" s="185" t="s">
        <v>10</v>
      </c>
      <c r="F3" s="7" t="s">
        <v>11</v>
      </c>
      <c r="G3" s="8" t="s">
        <v>12</v>
      </c>
      <c r="H3" s="9" t="s">
        <v>13</v>
      </c>
      <c r="I3" s="9" t="s">
        <v>14</v>
      </c>
      <c r="J3" s="10" t="s">
        <v>15</v>
      </c>
      <c r="K3" s="9" t="s">
        <v>16</v>
      </c>
      <c r="L3" s="11" t="s">
        <v>17</v>
      </c>
    </row>
    <row r="4" spans="1:12" ht="14.25">
      <c r="A4" s="12">
        <v>1</v>
      </c>
      <c r="B4" s="12"/>
      <c r="C4" s="186" t="s">
        <v>18</v>
      </c>
      <c r="D4" s="50" t="s">
        <v>19</v>
      </c>
      <c r="E4" s="15">
        <v>1</v>
      </c>
      <c r="F4" s="16">
        <f>'[1]подр'!X6</f>
        <v>1071.4</v>
      </c>
      <c r="G4" s="17">
        <f aca="true" t="shared" si="0" ref="G4:G67">F4</f>
        <v>1071.4</v>
      </c>
      <c r="H4" s="18">
        <f>'[1]инф.о площ. до 1999г'!J4</f>
        <v>0</v>
      </c>
      <c r="I4" s="18">
        <f>'[1]инф.о площ. до 1999г'!K4</f>
        <v>89.69999999999999</v>
      </c>
      <c r="J4" s="19">
        <f aca="true" t="shared" si="1" ref="J4:J67">G4+H4+I4</f>
        <v>1161.1000000000001</v>
      </c>
      <c r="K4" s="18">
        <f>'[1]инф.о площ. до 1999г'!M4</f>
        <v>372.9</v>
      </c>
      <c r="L4" s="20" t="s">
        <v>20</v>
      </c>
    </row>
    <row r="5" spans="1:12" ht="14.25">
      <c r="A5" s="21">
        <f>A4+1</f>
        <v>2</v>
      </c>
      <c r="B5" s="12"/>
      <c r="C5" s="13" t="s">
        <v>18</v>
      </c>
      <c r="D5" s="14" t="s">
        <v>19</v>
      </c>
      <c r="E5" s="15">
        <v>5</v>
      </c>
      <c r="F5" s="16">
        <f>'[1]подр'!X32</f>
        <v>373.7</v>
      </c>
      <c r="G5" s="17">
        <f t="shared" si="0"/>
        <v>373.7</v>
      </c>
      <c r="H5" s="22">
        <f>'[1]инф.о площ. до 1999г'!J5</f>
        <v>0</v>
      </c>
      <c r="I5" s="22">
        <f>'[1]инф.о площ. до 1999г'!K5</f>
        <v>12</v>
      </c>
      <c r="J5" s="19">
        <f t="shared" si="1"/>
        <v>385.7</v>
      </c>
      <c r="K5" s="22">
        <f>'[1]инф.о площ. до 1999г'!M5</f>
        <v>0</v>
      </c>
      <c r="L5" s="20" t="s">
        <v>20</v>
      </c>
    </row>
    <row r="6" spans="1:12" ht="13.5" customHeight="1">
      <c r="A6" s="21">
        <f aca="true" t="shared" si="2" ref="A6:A69">A5+1</f>
        <v>3</v>
      </c>
      <c r="B6" s="12"/>
      <c r="C6" s="13" t="s">
        <v>18</v>
      </c>
      <c r="D6" s="14" t="s">
        <v>21</v>
      </c>
      <c r="E6" s="15">
        <v>9</v>
      </c>
      <c r="F6" s="16">
        <f>'[1]подр'!X41</f>
        <v>1145.2999999999997</v>
      </c>
      <c r="G6" s="17">
        <f t="shared" si="0"/>
        <v>1145.2999999999997</v>
      </c>
      <c r="H6" s="22">
        <f>'[1]инф.о площ. до 1999г'!J6</f>
        <v>50</v>
      </c>
      <c r="I6" s="22">
        <f>'[1]инф.о площ. до 1999г'!K6</f>
        <v>159.60000000000002</v>
      </c>
      <c r="J6" s="19">
        <f t="shared" si="1"/>
        <v>1354.8999999999996</v>
      </c>
      <c r="K6" s="22">
        <f>'[1]инф.о площ. до 1999г'!M6</f>
        <v>461</v>
      </c>
      <c r="L6" s="20" t="s">
        <v>22</v>
      </c>
    </row>
    <row r="7" spans="1:12" ht="14.25">
      <c r="A7" s="21">
        <f t="shared" si="2"/>
        <v>4</v>
      </c>
      <c r="B7" s="12"/>
      <c r="C7" s="13" t="s">
        <v>18</v>
      </c>
      <c r="D7" s="14" t="s">
        <v>21</v>
      </c>
      <c r="E7" s="15">
        <v>11</v>
      </c>
      <c r="F7" s="16">
        <f>'[1]подр'!X65</f>
        <v>1366.3</v>
      </c>
      <c r="G7" s="17">
        <f t="shared" si="0"/>
        <v>1366.3</v>
      </c>
      <c r="H7" s="22">
        <f>'[1]инф.о площ. до 1999г'!J7</f>
        <v>25.7</v>
      </c>
      <c r="I7" s="22">
        <f>'[1]инф.о площ. до 1999г'!K7</f>
        <v>170.82</v>
      </c>
      <c r="J7" s="19">
        <f t="shared" si="1"/>
        <v>1562.82</v>
      </c>
      <c r="K7" s="22">
        <f>'[1]инф.о площ. до 1999г'!M7</f>
        <v>561.3</v>
      </c>
      <c r="L7" s="20" t="s">
        <v>22</v>
      </c>
    </row>
    <row r="8" spans="1:12" ht="14.25">
      <c r="A8" s="21">
        <f t="shared" si="2"/>
        <v>5</v>
      </c>
      <c r="B8" s="12"/>
      <c r="C8" s="13" t="s">
        <v>18</v>
      </c>
      <c r="D8" s="14" t="s">
        <v>21</v>
      </c>
      <c r="E8" s="15">
        <v>13</v>
      </c>
      <c r="F8" s="16">
        <f>'[1]подр'!X98</f>
        <v>1189.1</v>
      </c>
      <c r="G8" s="17">
        <f t="shared" si="0"/>
        <v>1189.1</v>
      </c>
      <c r="H8" s="22">
        <f>'[1]инф.о площ. до 1999г'!J8</f>
        <v>0</v>
      </c>
      <c r="I8" s="22">
        <f>'[1]инф.о площ. до 1999г'!K8</f>
        <v>90.3</v>
      </c>
      <c r="J8" s="19">
        <f t="shared" si="1"/>
        <v>1279.3999999999999</v>
      </c>
      <c r="K8" s="22">
        <f>'[1]инф.о площ. до 1999г'!M8</f>
        <v>386.2</v>
      </c>
      <c r="L8" s="20" t="s">
        <v>22</v>
      </c>
    </row>
    <row r="9" spans="1:12" ht="14.25">
      <c r="A9" s="21">
        <f t="shared" si="2"/>
        <v>6</v>
      </c>
      <c r="B9" s="12"/>
      <c r="C9" s="13" t="s">
        <v>18</v>
      </c>
      <c r="D9" s="23" t="s">
        <v>23</v>
      </c>
      <c r="E9" s="24">
        <v>3</v>
      </c>
      <c r="F9" s="16">
        <f>'[1]подр'!X123</f>
        <v>626.5</v>
      </c>
      <c r="G9" s="17">
        <f t="shared" si="0"/>
        <v>626.5</v>
      </c>
      <c r="H9" s="22">
        <f>'[1]инф.о площ. до 1999г'!J9</f>
        <v>0</v>
      </c>
      <c r="I9" s="22">
        <f>'[1]инф.о площ. до 1999г'!K9</f>
        <v>55.1</v>
      </c>
      <c r="J9" s="19">
        <f t="shared" si="1"/>
        <v>681.6</v>
      </c>
      <c r="K9" s="22">
        <f>'[1]инф.о площ. до 1999г'!M9</f>
        <v>0</v>
      </c>
      <c r="L9" s="20" t="s">
        <v>24</v>
      </c>
    </row>
    <row r="10" spans="1:12" ht="14.25">
      <c r="A10" s="21">
        <f t="shared" si="2"/>
        <v>7</v>
      </c>
      <c r="B10" s="12"/>
      <c r="C10" s="13" t="s">
        <v>18</v>
      </c>
      <c r="D10" s="25" t="s">
        <v>25</v>
      </c>
      <c r="E10" s="15">
        <v>8</v>
      </c>
      <c r="F10" s="16">
        <f>'[1]подр'!X140</f>
        <v>278.1</v>
      </c>
      <c r="G10" s="17">
        <f t="shared" si="0"/>
        <v>278.1</v>
      </c>
      <c r="H10" s="22">
        <f>'[1]общ.до 1999г'!J5</f>
        <v>177.2</v>
      </c>
      <c r="I10" s="22">
        <f>'[1]общ.до 1999г'!K5</f>
        <v>52.44</v>
      </c>
      <c r="J10" s="19">
        <f t="shared" si="1"/>
        <v>507.74</v>
      </c>
      <c r="K10" s="22">
        <f>'[1]общ.до 1999г'!L5</f>
        <v>0</v>
      </c>
      <c r="L10" s="20" t="s">
        <v>26</v>
      </c>
    </row>
    <row r="11" spans="1:12" ht="14.25">
      <c r="A11" s="21">
        <f t="shared" si="2"/>
        <v>8</v>
      </c>
      <c r="B11" s="12"/>
      <c r="C11" s="13" t="s">
        <v>18</v>
      </c>
      <c r="D11" s="25" t="s">
        <v>25</v>
      </c>
      <c r="E11" s="15">
        <v>10</v>
      </c>
      <c r="F11" s="16">
        <f>'[1]подр'!X150</f>
        <v>468.3</v>
      </c>
      <c r="G11" s="17">
        <f t="shared" si="0"/>
        <v>468.3</v>
      </c>
      <c r="H11" s="22">
        <f>'[1]инф.о площ. до 1999г'!J10</f>
        <v>0</v>
      </c>
      <c r="I11" s="22">
        <f>'[1]инф.о площ. до 1999г'!K10</f>
        <v>56.800000000000004</v>
      </c>
      <c r="J11" s="19">
        <f t="shared" si="1"/>
        <v>525.1</v>
      </c>
      <c r="K11" s="22">
        <f>'[1]инф.о площ. до 1999г'!M10</f>
        <v>0</v>
      </c>
      <c r="L11" s="20" t="s">
        <v>26</v>
      </c>
    </row>
    <row r="12" spans="1:12" ht="14.25">
      <c r="A12" s="21">
        <f t="shared" si="2"/>
        <v>9</v>
      </c>
      <c r="B12" s="12"/>
      <c r="C12" s="13" t="s">
        <v>18</v>
      </c>
      <c r="D12" s="14" t="s">
        <v>27</v>
      </c>
      <c r="E12" s="15" t="s">
        <v>28</v>
      </c>
      <c r="F12" s="16">
        <f>'[1]подр'!X159</f>
        <v>908.9000000000001</v>
      </c>
      <c r="G12" s="17">
        <f t="shared" si="0"/>
        <v>908.9000000000001</v>
      </c>
      <c r="H12" s="22">
        <f>'[1]инф.о площ. до 1999г'!J11</f>
        <v>0</v>
      </c>
      <c r="I12" s="22">
        <f>'[1]инф.о площ. до 1999г'!K11</f>
        <v>87.6</v>
      </c>
      <c r="J12" s="19">
        <f t="shared" si="1"/>
        <v>996.5000000000001</v>
      </c>
      <c r="K12" s="22">
        <f>'[1]инф.о площ. до 1999г'!M11</f>
        <v>0</v>
      </c>
      <c r="L12" s="20" t="s">
        <v>24</v>
      </c>
    </row>
    <row r="13" spans="1:12" ht="14.25">
      <c r="A13" s="21">
        <f t="shared" si="2"/>
        <v>10</v>
      </c>
      <c r="B13" s="12"/>
      <c r="C13" s="13" t="s">
        <v>18</v>
      </c>
      <c r="D13" s="14" t="s">
        <v>27</v>
      </c>
      <c r="E13" s="15" t="s">
        <v>29</v>
      </c>
      <c r="F13" s="16">
        <f>'[1]подр'!X178</f>
        <v>905.6999999999999</v>
      </c>
      <c r="G13" s="17">
        <f t="shared" si="0"/>
        <v>905.6999999999999</v>
      </c>
      <c r="H13" s="22">
        <f>'[1]инф.о площ. до 1999г'!J12</f>
        <v>0</v>
      </c>
      <c r="I13" s="22">
        <f>'[1]инф.о площ. до 1999г'!K12</f>
        <v>100.10000000000001</v>
      </c>
      <c r="J13" s="19">
        <f t="shared" si="1"/>
        <v>1005.8</v>
      </c>
      <c r="K13" s="22">
        <f>'[1]инф.о площ. до 1999г'!M12</f>
        <v>353.7</v>
      </c>
      <c r="L13" s="20" t="s">
        <v>24</v>
      </c>
    </row>
    <row r="14" spans="1:12" ht="14.25">
      <c r="A14" s="21">
        <f t="shared" si="2"/>
        <v>11</v>
      </c>
      <c r="B14" s="12"/>
      <c r="C14" s="13" t="s">
        <v>18</v>
      </c>
      <c r="D14" s="14" t="s">
        <v>27</v>
      </c>
      <c r="E14" s="15">
        <v>5</v>
      </c>
      <c r="F14" s="16">
        <f>'[1]подр'!X197</f>
        <v>866.4</v>
      </c>
      <c r="G14" s="17">
        <f t="shared" si="0"/>
        <v>866.4</v>
      </c>
      <c r="H14" s="22">
        <f>'[1]инф.о площ. до 1999г'!J13</f>
        <v>0</v>
      </c>
      <c r="I14" s="22">
        <f>'[1]инф.о площ. до 1999г'!K13</f>
        <v>88.2</v>
      </c>
      <c r="J14" s="19">
        <f t="shared" si="1"/>
        <v>954.6</v>
      </c>
      <c r="K14" s="22">
        <f>'[1]инф.о площ. до 1999г'!M13</f>
        <v>527.7</v>
      </c>
      <c r="L14" s="20" t="s">
        <v>24</v>
      </c>
    </row>
    <row r="15" spans="1:12" ht="14.25">
      <c r="A15" s="21">
        <f t="shared" si="2"/>
        <v>12</v>
      </c>
      <c r="B15" s="12"/>
      <c r="C15" s="13" t="s">
        <v>18</v>
      </c>
      <c r="D15" s="14" t="s">
        <v>27</v>
      </c>
      <c r="E15" s="26" t="s">
        <v>30</v>
      </c>
      <c r="F15" s="16">
        <f>'[1]подр'!X220</f>
        <v>863.1</v>
      </c>
      <c r="G15" s="17">
        <f t="shared" si="0"/>
        <v>863.1</v>
      </c>
      <c r="H15" s="22">
        <f>'[1]инф.о площ. до 1999г'!J14</f>
        <v>0</v>
      </c>
      <c r="I15" s="22">
        <f>'[1]инф.о площ. до 1999г'!K14</f>
        <v>96.5</v>
      </c>
      <c r="J15" s="19">
        <f t="shared" si="1"/>
        <v>959.6</v>
      </c>
      <c r="K15" s="22">
        <f>'[1]инф.о площ. до 1999г'!M14</f>
        <v>0</v>
      </c>
      <c r="L15" s="20" t="s">
        <v>24</v>
      </c>
    </row>
    <row r="16" spans="1:12" ht="14.25">
      <c r="A16" s="21">
        <f t="shared" si="2"/>
        <v>13</v>
      </c>
      <c r="B16" s="12"/>
      <c r="C16" s="13" t="s">
        <v>18</v>
      </c>
      <c r="D16" s="14" t="s">
        <v>27</v>
      </c>
      <c r="E16" s="26">
        <v>7</v>
      </c>
      <c r="F16" s="16">
        <f>'[1]подр'!X243</f>
        <v>874.7</v>
      </c>
      <c r="G16" s="17">
        <f t="shared" si="0"/>
        <v>874.7</v>
      </c>
      <c r="H16" s="22">
        <f>'[1]инф.о площ. до 1999г'!J15</f>
        <v>0</v>
      </c>
      <c r="I16" s="22">
        <f>'[1]инф.о площ. до 1999г'!K15</f>
        <v>94.4</v>
      </c>
      <c r="J16" s="19">
        <f t="shared" si="1"/>
        <v>969.1</v>
      </c>
      <c r="K16" s="22">
        <f>'[1]инф.о площ. до 1999г'!M15</f>
        <v>529.6999999999999</v>
      </c>
      <c r="L16" s="20" t="s">
        <v>24</v>
      </c>
    </row>
    <row r="17" spans="1:12" ht="14.25">
      <c r="A17" s="21">
        <f t="shared" si="2"/>
        <v>14</v>
      </c>
      <c r="B17" s="12"/>
      <c r="C17" s="13" t="s">
        <v>18</v>
      </c>
      <c r="D17" s="14" t="s">
        <v>27</v>
      </c>
      <c r="E17" s="26">
        <v>8</v>
      </c>
      <c r="F17" s="16">
        <f>'[1]подр'!X266</f>
        <v>812.2999999999998</v>
      </c>
      <c r="G17" s="17">
        <f t="shared" si="0"/>
        <v>812.2999999999998</v>
      </c>
      <c r="H17" s="22">
        <f>'[1]инф.о площ. до 1999г'!J16</f>
        <v>0</v>
      </c>
      <c r="I17" s="22">
        <f>'[1]инф.о площ. до 1999г'!K16</f>
        <v>95.82000000000001</v>
      </c>
      <c r="J17" s="19">
        <f t="shared" si="1"/>
        <v>908.1199999999999</v>
      </c>
      <c r="K17" s="22">
        <f>'[1]инф.о площ. до 1999г'!M16</f>
        <v>0</v>
      </c>
      <c r="L17" s="20" t="s">
        <v>24</v>
      </c>
    </row>
    <row r="18" spans="1:12" ht="14.25">
      <c r="A18" s="21">
        <f t="shared" si="2"/>
        <v>15</v>
      </c>
      <c r="B18" s="12"/>
      <c r="C18" s="13" t="s">
        <v>18</v>
      </c>
      <c r="D18" s="14" t="s">
        <v>27</v>
      </c>
      <c r="E18" s="26">
        <v>10</v>
      </c>
      <c r="F18" s="16">
        <f>'[1]подр'!X285</f>
        <v>449.07</v>
      </c>
      <c r="G18" s="17">
        <f t="shared" si="0"/>
        <v>449.07</v>
      </c>
      <c r="H18" s="22">
        <f>'[1]общ.до 1999г'!J6</f>
        <v>100.1</v>
      </c>
      <c r="I18" s="22">
        <f>'[1]общ.до 1999г'!K6</f>
        <v>136.1</v>
      </c>
      <c r="J18" s="19">
        <f t="shared" si="1"/>
        <v>685.27</v>
      </c>
      <c r="K18" s="22">
        <f>'[1]общ.до 1999г'!L6</f>
        <v>0</v>
      </c>
      <c r="L18" s="20" t="s">
        <v>24</v>
      </c>
    </row>
    <row r="19" spans="1:12" ht="14.25">
      <c r="A19" s="21">
        <f t="shared" si="2"/>
        <v>16</v>
      </c>
      <c r="B19" s="12"/>
      <c r="C19" s="13" t="s">
        <v>18</v>
      </c>
      <c r="D19" s="14" t="s">
        <v>27</v>
      </c>
      <c r="E19" s="15" t="s">
        <v>31</v>
      </c>
      <c r="F19" s="16">
        <f>'[1]подр'!X320</f>
        <v>1294.6000000000001</v>
      </c>
      <c r="G19" s="17">
        <f t="shared" si="0"/>
        <v>1294.6000000000001</v>
      </c>
      <c r="H19" s="22">
        <f>'[1]инф.о площ. до 1999г'!J17</f>
        <v>0</v>
      </c>
      <c r="I19" s="22">
        <f>'[1]инф.о площ. до 1999г'!K17</f>
        <v>127.11000000000001</v>
      </c>
      <c r="J19" s="19">
        <f t="shared" si="1"/>
        <v>1421.71</v>
      </c>
      <c r="K19" s="22">
        <f>'[1]инф.о площ. до 1999г'!M17</f>
        <v>0</v>
      </c>
      <c r="L19" s="20" t="s">
        <v>24</v>
      </c>
    </row>
    <row r="20" spans="1:12" ht="14.25">
      <c r="A20" s="21">
        <f t="shared" si="2"/>
        <v>17</v>
      </c>
      <c r="B20" s="12"/>
      <c r="C20" s="13" t="s">
        <v>18</v>
      </c>
      <c r="D20" s="14" t="s">
        <v>27</v>
      </c>
      <c r="E20" s="15">
        <v>12</v>
      </c>
      <c r="F20" s="16">
        <f>'[1]подр'!X354</f>
        <v>895.8999999999997</v>
      </c>
      <c r="G20" s="17">
        <f t="shared" si="0"/>
        <v>895.8999999999997</v>
      </c>
      <c r="H20" s="22">
        <f>'[1]общ.до 1999г'!J7</f>
        <v>21.6</v>
      </c>
      <c r="I20" s="22">
        <f>'[1]общ.до 1999г'!K7</f>
        <v>201.3</v>
      </c>
      <c r="J20" s="19">
        <f t="shared" si="1"/>
        <v>1118.7999999999997</v>
      </c>
      <c r="K20" s="22">
        <f>'[1]общ.до 1999г'!L7</f>
        <v>0</v>
      </c>
      <c r="L20" s="20" t="s">
        <v>24</v>
      </c>
    </row>
    <row r="21" spans="1:12" ht="14.25">
      <c r="A21" s="21">
        <f t="shared" si="2"/>
        <v>18</v>
      </c>
      <c r="B21" s="12"/>
      <c r="C21" s="13" t="s">
        <v>18</v>
      </c>
      <c r="D21" s="14" t="s">
        <v>27</v>
      </c>
      <c r="E21" s="15">
        <v>13</v>
      </c>
      <c r="F21" s="16">
        <f>'[1]подр'!X388</f>
        <v>1180.2</v>
      </c>
      <c r="G21" s="17">
        <f t="shared" si="0"/>
        <v>1180.2</v>
      </c>
      <c r="H21" s="22">
        <f>'[1]инф.о площ. до 1999г'!J18</f>
        <v>0</v>
      </c>
      <c r="I21" s="22">
        <f>'[1]инф.о площ. до 1999г'!K18</f>
        <v>96.30000000000001</v>
      </c>
      <c r="J21" s="19">
        <f t="shared" si="1"/>
        <v>1276.5</v>
      </c>
      <c r="K21" s="22">
        <f>'[1]инф.о площ. до 1999г'!M18</f>
        <v>424.7</v>
      </c>
      <c r="L21" s="20" t="s">
        <v>24</v>
      </c>
    </row>
    <row r="22" spans="1:12" ht="14.25">
      <c r="A22" s="21">
        <f t="shared" si="2"/>
        <v>19</v>
      </c>
      <c r="B22" s="12"/>
      <c r="C22" s="13" t="s">
        <v>18</v>
      </c>
      <c r="D22" s="14" t="s">
        <v>27</v>
      </c>
      <c r="E22" s="15" t="s">
        <v>32</v>
      </c>
      <c r="F22" s="16">
        <f>'[1]подр'!X413</f>
        <v>1724.8000000000002</v>
      </c>
      <c r="G22" s="17">
        <f t="shared" si="0"/>
        <v>1724.8000000000002</v>
      </c>
      <c r="H22" s="22">
        <f>'[1]инф.о площ. до 1999г'!J19</f>
        <v>0</v>
      </c>
      <c r="I22" s="22">
        <f>'[1]инф.о площ. до 1999г'!K19</f>
        <v>133.2</v>
      </c>
      <c r="J22" s="19">
        <f t="shared" si="1"/>
        <v>1858.0000000000002</v>
      </c>
      <c r="K22" s="22">
        <f>'[1]инф.о площ. до 1999г'!M19</f>
        <v>0</v>
      </c>
      <c r="L22" s="20" t="s">
        <v>24</v>
      </c>
    </row>
    <row r="23" spans="1:12" ht="14.25">
      <c r="A23" s="21">
        <f t="shared" si="2"/>
        <v>20</v>
      </c>
      <c r="B23" s="12"/>
      <c r="C23" s="13" t="s">
        <v>18</v>
      </c>
      <c r="D23" s="14" t="s">
        <v>27</v>
      </c>
      <c r="E23" s="15">
        <v>14</v>
      </c>
      <c r="F23" s="16">
        <f>'[1]подр'!X450</f>
        <v>1258.1000000000004</v>
      </c>
      <c r="G23" s="17">
        <f t="shared" si="0"/>
        <v>1258.1000000000004</v>
      </c>
      <c r="H23" s="22">
        <f>'[1]общ.до 1999г'!J8</f>
        <v>159.5</v>
      </c>
      <c r="I23" s="22">
        <f>'[1]общ.до 1999г'!K8</f>
        <v>361.99999999999994</v>
      </c>
      <c r="J23" s="19">
        <f t="shared" si="1"/>
        <v>1779.6000000000004</v>
      </c>
      <c r="K23" s="22">
        <f>'[1]общ.до 1999г'!L8</f>
        <v>0</v>
      </c>
      <c r="L23" s="20" t="s">
        <v>24</v>
      </c>
    </row>
    <row r="24" spans="1:12" ht="14.25">
      <c r="A24" s="21">
        <f t="shared" si="2"/>
        <v>21</v>
      </c>
      <c r="B24" s="12"/>
      <c r="C24" s="13" t="s">
        <v>18</v>
      </c>
      <c r="D24" s="14" t="s">
        <v>27</v>
      </c>
      <c r="E24" s="15">
        <v>15</v>
      </c>
      <c r="F24" s="16">
        <f>'[1]подр'!X491</f>
        <v>1158.7</v>
      </c>
      <c r="G24" s="17">
        <f t="shared" si="0"/>
        <v>1158.7</v>
      </c>
      <c r="H24" s="22">
        <f>'[1]инф.о площ. до 1999г'!J20</f>
        <v>0</v>
      </c>
      <c r="I24" s="22">
        <f>'[1]инф.о площ. до 1999г'!K20</f>
        <v>75</v>
      </c>
      <c r="J24" s="19">
        <f t="shared" si="1"/>
        <v>1233.7</v>
      </c>
      <c r="K24" s="22">
        <f>'[1]инф.о площ. до 1999г'!M20</f>
        <v>0</v>
      </c>
      <c r="L24" s="20" t="s">
        <v>24</v>
      </c>
    </row>
    <row r="25" spans="1:12" ht="14.25">
      <c r="A25" s="21">
        <f t="shared" si="2"/>
        <v>22</v>
      </c>
      <c r="B25" s="12"/>
      <c r="C25" s="13" t="s">
        <v>18</v>
      </c>
      <c r="D25" s="14" t="s">
        <v>27</v>
      </c>
      <c r="E25" s="15">
        <v>16</v>
      </c>
      <c r="F25" s="16">
        <f>'[1]подр'!X516</f>
        <v>1502.5</v>
      </c>
      <c r="G25" s="17">
        <f t="shared" si="0"/>
        <v>1502.5</v>
      </c>
      <c r="H25" s="22">
        <f>'[1]инф.о площ. до 1999г'!J21</f>
        <v>0</v>
      </c>
      <c r="I25" s="22">
        <f>'[1]инф.о площ. до 1999г'!K21</f>
        <v>104.4</v>
      </c>
      <c r="J25" s="19">
        <f t="shared" si="1"/>
        <v>1606.9</v>
      </c>
      <c r="K25" s="22">
        <f>'[1]инф.о площ. до 1999г'!M21</f>
        <v>0</v>
      </c>
      <c r="L25" s="20" t="s">
        <v>24</v>
      </c>
    </row>
    <row r="26" spans="1:12" ht="14.25">
      <c r="A26" s="21">
        <f>A25+1</f>
        <v>23</v>
      </c>
      <c r="B26" s="27"/>
      <c r="C26" s="13" t="s">
        <v>18</v>
      </c>
      <c r="D26" s="28" t="s">
        <v>27</v>
      </c>
      <c r="E26" s="29">
        <v>17</v>
      </c>
      <c r="F26" s="16">
        <f>'[1]подр'!X544</f>
        <v>1256.7</v>
      </c>
      <c r="G26" s="17">
        <f t="shared" si="0"/>
        <v>1256.7</v>
      </c>
      <c r="H26" s="30">
        <f>'[1]инф.о площ. до 1999г'!J22</f>
        <v>0</v>
      </c>
      <c r="I26" s="30">
        <f>'[1]инф.о площ. до 1999г'!K22</f>
        <v>131.7</v>
      </c>
      <c r="J26" s="19">
        <f t="shared" si="1"/>
        <v>1388.4</v>
      </c>
      <c r="K26" s="30">
        <f>'[1]инф.о площ. до 1999г'!M22</f>
        <v>492</v>
      </c>
      <c r="L26" s="20" t="s">
        <v>24</v>
      </c>
    </row>
    <row r="27" spans="1:12" ht="14.25">
      <c r="A27" s="21">
        <f t="shared" si="2"/>
        <v>24</v>
      </c>
      <c r="B27" s="31"/>
      <c r="C27" s="13" t="s">
        <v>18</v>
      </c>
      <c r="D27" s="32" t="s">
        <v>27</v>
      </c>
      <c r="E27" s="33">
        <v>18</v>
      </c>
      <c r="F27" s="16">
        <f>'[1]подр'!X572</f>
        <v>1244</v>
      </c>
      <c r="G27" s="17">
        <f t="shared" si="0"/>
        <v>1244</v>
      </c>
      <c r="H27" s="34">
        <f>'[1]инф.о площ. до 1999г'!J23</f>
        <v>0</v>
      </c>
      <c r="I27" s="34">
        <f>'[1]инф.о площ. до 1999г'!K23</f>
        <v>157.74</v>
      </c>
      <c r="J27" s="19">
        <f t="shared" si="1"/>
        <v>1401.74</v>
      </c>
      <c r="K27" s="34">
        <f>'[1]инф.о площ. до 1999г'!M23</f>
        <v>450.8</v>
      </c>
      <c r="L27" s="20" t="s">
        <v>24</v>
      </c>
    </row>
    <row r="28" spans="1:12" ht="14.25">
      <c r="A28" s="21">
        <f t="shared" si="2"/>
        <v>25</v>
      </c>
      <c r="B28" s="31"/>
      <c r="C28" s="13" t="s">
        <v>18</v>
      </c>
      <c r="D28" s="32" t="s">
        <v>27</v>
      </c>
      <c r="E28" s="33">
        <v>19</v>
      </c>
      <c r="F28" s="16">
        <f>'[1]подр'!X600</f>
        <v>753.1999999999999</v>
      </c>
      <c r="G28" s="17">
        <f t="shared" si="0"/>
        <v>753.1999999999999</v>
      </c>
      <c r="H28" s="34">
        <f>'[1]инф.о площ. до 1999г'!J24</f>
        <v>0</v>
      </c>
      <c r="I28" s="34">
        <f>'[1]инф.о площ. до 1999г'!K24</f>
        <v>47.8</v>
      </c>
      <c r="J28" s="19">
        <f t="shared" si="1"/>
        <v>800.9999999999999</v>
      </c>
      <c r="K28" s="34">
        <f>'[1]инф.о площ. до 1999г'!M24</f>
        <v>423.9</v>
      </c>
      <c r="L28" s="20" t="s">
        <v>24</v>
      </c>
    </row>
    <row r="29" spans="1:12" ht="15" customHeight="1">
      <c r="A29" s="21">
        <f t="shared" si="2"/>
        <v>26</v>
      </c>
      <c r="B29" s="35"/>
      <c r="C29" s="13" t="s">
        <v>18</v>
      </c>
      <c r="D29" s="32" t="s">
        <v>27</v>
      </c>
      <c r="E29" s="33">
        <v>20</v>
      </c>
      <c r="F29" s="16">
        <f>'[1]подр'!X617</f>
        <v>1256.4</v>
      </c>
      <c r="G29" s="17">
        <f t="shared" si="0"/>
        <v>1256.4</v>
      </c>
      <c r="H29" s="34">
        <f>'[1]инф.о площ. до 1999г'!J25</f>
        <v>0</v>
      </c>
      <c r="I29" s="34">
        <f>'[1]инф.о площ. до 1999г'!K25</f>
        <v>132.29999999999998</v>
      </c>
      <c r="J29" s="19">
        <f t="shared" si="1"/>
        <v>1388.7</v>
      </c>
      <c r="K29" s="34">
        <f>'[1]инф.о площ. до 1999г'!M25</f>
        <v>491.3</v>
      </c>
      <c r="L29" s="20" t="s">
        <v>24</v>
      </c>
    </row>
    <row r="30" spans="1:12" ht="14.25">
      <c r="A30" s="21">
        <f t="shared" si="2"/>
        <v>27</v>
      </c>
      <c r="B30" s="12"/>
      <c r="C30" s="13" t="s">
        <v>18</v>
      </c>
      <c r="D30" s="23" t="s">
        <v>33</v>
      </c>
      <c r="E30" s="15">
        <v>15</v>
      </c>
      <c r="F30" s="16">
        <f>'[1]подр'!X645</f>
        <v>1022.6999999999998</v>
      </c>
      <c r="G30" s="17">
        <f t="shared" si="0"/>
        <v>1022.6999999999998</v>
      </c>
      <c r="H30" s="22">
        <f>13.9+39.8</f>
        <v>53.699999999999996</v>
      </c>
      <c r="I30" s="22">
        <f>'[1]инф.о площ. до 1999г'!K26</f>
        <v>158.7</v>
      </c>
      <c r="J30" s="19">
        <f t="shared" si="1"/>
        <v>1235.1</v>
      </c>
      <c r="K30" s="22">
        <f>'[1]инф.о площ. до 1999г'!M26</f>
        <v>410.9</v>
      </c>
      <c r="L30" s="20" t="s">
        <v>20</v>
      </c>
    </row>
    <row r="31" spans="1:12" ht="14.25">
      <c r="A31" s="21">
        <f t="shared" si="2"/>
        <v>28</v>
      </c>
      <c r="B31" s="36"/>
      <c r="C31" s="13" t="s">
        <v>18</v>
      </c>
      <c r="D31" s="23" t="s">
        <v>33</v>
      </c>
      <c r="E31" s="33">
        <v>39</v>
      </c>
      <c r="F31" s="16">
        <f>'[1]подр'!X670</f>
        <v>312.7</v>
      </c>
      <c r="G31" s="37">
        <f t="shared" si="0"/>
        <v>312.7</v>
      </c>
      <c r="H31" s="34">
        <f>'[1]инф.после 1999г'!J5</f>
        <v>0</v>
      </c>
      <c r="I31" s="34">
        <f>'[1]инф.после 1999г'!K5</f>
        <v>35.8</v>
      </c>
      <c r="J31" s="19">
        <f t="shared" si="1"/>
        <v>348.5</v>
      </c>
      <c r="K31" s="34">
        <f>'[1]инф.после 1999г'!L5</f>
        <v>147.3</v>
      </c>
      <c r="L31" s="20" t="s">
        <v>20</v>
      </c>
    </row>
    <row r="32" spans="1:12" ht="14.25">
      <c r="A32" s="21">
        <f t="shared" si="2"/>
        <v>29</v>
      </c>
      <c r="B32" s="31"/>
      <c r="C32" s="13" t="s">
        <v>18</v>
      </c>
      <c r="D32" s="38" t="s">
        <v>34</v>
      </c>
      <c r="E32" s="33" t="s">
        <v>35</v>
      </c>
      <c r="F32" s="16">
        <f>'[1]подр'!X675</f>
        <v>521.5999999999999</v>
      </c>
      <c r="G32" s="17">
        <f t="shared" si="0"/>
        <v>521.5999999999999</v>
      </c>
      <c r="H32" s="34">
        <f>'[1]инф.о площ. до 1999г'!J27</f>
        <v>0</v>
      </c>
      <c r="I32" s="34">
        <f>'[1]инф.о площ. до 1999г'!K27</f>
        <v>49.6</v>
      </c>
      <c r="J32" s="19">
        <f t="shared" si="1"/>
        <v>571.1999999999999</v>
      </c>
      <c r="K32" s="34">
        <f>'[1]инф.о площ. до 1999г'!M27</f>
        <v>0</v>
      </c>
      <c r="L32" s="20" t="s">
        <v>20</v>
      </c>
    </row>
    <row r="33" spans="1:12" ht="14.25">
      <c r="A33" s="21">
        <f t="shared" si="2"/>
        <v>30</v>
      </c>
      <c r="B33" s="31"/>
      <c r="C33" s="13" t="s">
        <v>18</v>
      </c>
      <c r="D33" s="38" t="s">
        <v>34</v>
      </c>
      <c r="E33" s="33">
        <v>75</v>
      </c>
      <c r="F33" s="16">
        <f>'[1]подр'!X688</f>
        <v>372.59999999999997</v>
      </c>
      <c r="G33" s="17">
        <f t="shared" si="0"/>
        <v>372.59999999999997</v>
      </c>
      <c r="H33" s="34">
        <f>'[1]инф.о площ. до 1999г'!J28</f>
        <v>0</v>
      </c>
      <c r="I33" s="34">
        <f>'[1]инф.о площ. до 1999г'!K28</f>
        <v>41.2</v>
      </c>
      <c r="J33" s="19">
        <f t="shared" si="1"/>
        <v>413.79999999999995</v>
      </c>
      <c r="K33" s="34">
        <f>'[1]инф.о площ. до 1999г'!M28</f>
        <v>0</v>
      </c>
      <c r="L33" s="20" t="s">
        <v>36</v>
      </c>
    </row>
    <row r="34" spans="1:12" ht="14.25">
      <c r="A34" s="21">
        <f t="shared" si="2"/>
        <v>31</v>
      </c>
      <c r="B34" s="31"/>
      <c r="C34" s="13" t="s">
        <v>18</v>
      </c>
      <c r="D34" s="38" t="s">
        <v>34</v>
      </c>
      <c r="E34" s="33">
        <v>76</v>
      </c>
      <c r="F34" s="16">
        <f>'[1]подр'!X697</f>
        <v>475.8999999999999</v>
      </c>
      <c r="G34" s="17">
        <f t="shared" si="0"/>
        <v>475.8999999999999</v>
      </c>
      <c r="H34" s="34">
        <f>'[1]инф.о площ. до 1999г'!J29</f>
        <v>0</v>
      </c>
      <c r="I34" s="34">
        <f>'[1]инф.о площ. до 1999г'!K29</f>
        <v>56.11</v>
      </c>
      <c r="J34" s="19">
        <f t="shared" si="1"/>
        <v>532.0099999999999</v>
      </c>
      <c r="K34" s="34">
        <f>'[1]инф.о площ. до 1999г'!M29</f>
        <v>0</v>
      </c>
      <c r="L34" s="20" t="s">
        <v>36</v>
      </c>
    </row>
    <row r="35" spans="1:12" ht="14.25">
      <c r="A35" s="21">
        <f t="shared" si="2"/>
        <v>32</v>
      </c>
      <c r="B35" s="31"/>
      <c r="C35" s="13" t="s">
        <v>18</v>
      </c>
      <c r="D35" s="28" t="s">
        <v>37</v>
      </c>
      <c r="E35" s="29">
        <v>21</v>
      </c>
      <c r="F35" s="16">
        <f>'[1]подр'!X711</f>
        <v>705.4</v>
      </c>
      <c r="G35" s="17">
        <f t="shared" si="0"/>
        <v>705.4</v>
      </c>
      <c r="H35" s="30">
        <f>'[1]инф.о площ. до 1999г'!J30</f>
        <v>0</v>
      </c>
      <c r="I35" s="30">
        <f>'[1]инф.о площ. до 1999г'!K30</f>
        <v>58.8</v>
      </c>
      <c r="J35" s="19">
        <f t="shared" si="1"/>
        <v>764.1999999999999</v>
      </c>
      <c r="K35" s="30">
        <f>'[1]инф.о площ. до 1999г'!M30</f>
        <v>0</v>
      </c>
      <c r="L35" s="20" t="s">
        <v>24</v>
      </c>
    </row>
    <row r="36" spans="1:12" ht="14.25">
      <c r="A36" s="21">
        <f t="shared" si="2"/>
        <v>33</v>
      </c>
      <c r="B36" s="31"/>
      <c r="C36" s="13" t="s">
        <v>18</v>
      </c>
      <c r="D36" s="32" t="s">
        <v>37</v>
      </c>
      <c r="E36" s="33">
        <v>26</v>
      </c>
      <c r="F36" s="16">
        <f>'[1]подр'!X728</f>
        <v>372.3</v>
      </c>
      <c r="G36" s="17">
        <f t="shared" si="0"/>
        <v>372.3</v>
      </c>
      <c r="H36" s="34">
        <f>'[1]инф.о площ. до 1999г'!J31</f>
        <v>0</v>
      </c>
      <c r="I36" s="34">
        <f>'[1]инф.о площ. до 1999г'!K31</f>
        <v>39.3</v>
      </c>
      <c r="J36" s="19">
        <f t="shared" si="1"/>
        <v>411.6</v>
      </c>
      <c r="K36" s="34">
        <f>'[1]инф.о площ. до 1999г'!M31</f>
        <v>0</v>
      </c>
      <c r="L36" s="20" t="s">
        <v>24</v>
      </c>
    </row>
    <row r="37" spans="1:12" ht="14.25" customHeight="1">
      <c r="A37" s="21">
        <f t="shared" si="2"/>
        <v>34</v>
      </c>
      <c r="B37" s="39"/>
      <c r="C37" s="13" t="s">
        <v>18</v>
      </c>
      <c r="D37" s="28" t="s">
        <v>38</v>
      </c>
      <c r="E37" s="29" t="s">
        <v>39</v>
      </c>
      <c r="F37" s="16">
        <f>'[1]подр'!X737</f>
        <v>1354.6</v>
      </c>
      <c r="G37" s="17">
        <f t="shared" si="0"/>
        <v>1354.6</v>
      </c>
      <c r="H37" s="30">
        <f>'[1]инф.о площ. до 1999г'!J32</f>
        <v>0</v>
      </c>
      <c r="I37" s="30">
        <f>'[1]инф.о площ. до 1999г'!K32</f>
        <v>123.30000000000001</v>
      </c>
      <c r="J37" s="19">
        <f t="shared" si="1"/>
        <v>1477.8999999999999</v>
      </c>
      <c r="K37" s="30">
        <f>'[1]инф.о площ. до 1999г'!M32</f>
        <v>0</v>
      </c>
      <c r="L37" s="20" t="s">
        <v>24</v>
      </c>
    </row>
    <row r="38" spans="1:12" ht="15.75" customHeight="1">
      <c r="A38" s="21">
        <f t="shared" si="2"/>
        <v>35</v>
      </c>
      <c r="B38" s="31"/>
      <c r="C38" s="13" t="s">
        <v>18</v>
      </c>
      <c r="D38" s="32" t="s">
        <v>38</v>
      </c>
      <c r="E38" s="33" t="s">
        <v>28</v>
      </c>
      <c r="F38" s="16">
        <f>'[1]подр'!X766</f>
        <v>1165.2</v>
      </c>
      <c r="G38" s="17">
        <f t="shared" si="0"/>
        <v>1165.2</v>
      </c>
      <c r="H38" s="34">
        <f>'[1]инф.о площ. до 1999г'!J33</f>
        <v>0</v>
      </c>
      <c r="I38" s="34">
        <f>'[1]инф.о площ. до 1999г'!K33</f>
        <v>86.88</v>
      </c>
      <c r="J38" s="19">
        <f t="shared" si="1"/>
        <v>1252.08</v>
      </c>
      <c r="K38" s="34">
        <f>'[1]инф.о площ. до 1999г'!M33</f>
        <v>440.5</v>
      </c>
      <c r="L38" s="20" t="s">
        <v>24</v>
      </c>
    </row>
    <row r="39" spans="1:12" ht="14.25" customHeight="1">
      <c r="A39" s="21">
        <f>A38+1</f>
        <v>36</v>
      </c>
      <c r="B39" s="31"/>
      <c r="C39" s="13" t="s">
        <v>18</v>
      </c>
      <c r="D39" s="32" t="s">
        <v>38</v>
      </c>
      <c r="E39" s="33">
        <v>3</v>
      </c>
      <c r="F39" s="16">
        <f>'[1]подр'!X791</f>
        <v>1197.3</v>
      </c>
      <c r="G39" s="17">
        <f t="shared" si="0"/>
        <v>1197.3</v>
      </c>
      <c r="H39" s="34">
        <f>'[1]инф.о площ. до 1999г'!J34</f>
        <v>0</v>
      </c>
      <c r="I39" s="34">
        <f>'[1]инф.о площ. до 1999г'!K34</f>
        <v>90.8</v>
      </c>
      <c r="J39" s="19">
        <f t="shared" si="1"/>
        <v>1288.1</v>
      </c>
      <c r="K39" s="34">
        <f>'[1]инф.о площ. до 1999г'!M34</f>
        <v>473.4</v>
      </c>
      <c r="L39" s="20" t="s">
        <v>24</v>
      </c>
    </row>
    <row r="40" spans="1:12" ht="15.75" customHeight="1">
      <c r="A40" s="21">
        <f t="shared" si="2"/>
        <v>37</v>
      </c>
      <c r="B40" s="31"/>
      <c r="C40" s="13" t="s">
        <v>18</v>
      </c>
      <c r="D40" s="32" t="s">
        <v>38</v>
      </c>
      <c r="E40" s="33">
        <v>5</v>
      </c>
      <c r="F40" s="16">
        <f>'[1]подр'!X816</f>
        <v>764.4999999999998</v>
      </c>
      <c r="G40" s="17">
        <f t="shared" si="0"/>
        <v>764.4999999999998</v>
      </c>
      <c r="H40" s="34">
        <f>'[1]инф.о площ. до 1999г'!J35</f>
        <v>0</v>
      </c>
      <c r="I40" s="34">
        <f>'[1]инф.о площ. до 1999г'!K35</f>
        <v>48.8</v>
      </c>
      <c r="J40" s="19">
        <f t="shared" si="1"/>
        <v>813.2999999999997</v>
      </c>
      <c r="K40" s="34">
        <f>'[1]инф.о площ. до 1999г'!M35</f>
        <v>424.7</v>
      </c>
      <c r="L40" s="20" t="s">
        <v>24</v>
      </c>
    </row>
    <row r="41" spans="1:12" ht="14.25" customHeight="1">
      <c r="A41" s="21">
        <f t="shared" si="2"/>
        <v>38</v>
      </c>
      <c r="B41" s="39"/>
      <c r="C41" s="13" t="s">
        <v>18</v>
      </c>
      <c r="D41" s="28" t="s">
        <v>38</v>
      </c>
      <c r="E41" s="29">
        <v>7</v>
      </c>
      <c r="F41" s="16">
        <f>'[1]подр'!X833</f>
        <v>827.3</v>
      </c>
      <c r="G41" s="17">
        <f t="shared" si="0"/>
        <v>827.3</v>
      </c>
      <c r="H41" s="30">
        <f>'[1]инф.о площ. до 1999г'!J36</f>
        <v>0</v>
      </c>
      <c r="I41" s="30">
        <f>'[1]инф.о площ. до 1999г'!K36</f>
        <v>84.8</v>
      </c>
      <c r="J41" s="19">
        <f t="shared" si="1"/>
        <v>912.0999999999999</v>
      </c>
      <c r="K41" s="30">
        <f>'[1]инф.о площ. до 1999г'!M36</f>
        <v>550.8</v>
      </c>
      <c r="L41" s="20" t="s">
        <v>24</v>
      </c>
    </row>
    <row r="42" spans="1:12" ht="15" customHeight="1">
      <c r="A42" s="21">
        <f t="shared" si="2"/>
        <v>39</v>
      </c>
      <c r="B42" s="31"/>
      <c r="C42" s="13" t="s">
        <v>18</v>
      </c>
      <c r="D42" s="32" t="s">
        <v>38</v>
      </c>
      <c r="E42" s="33">
        <v>9</v>
      </c>
      <c r="F42" s="16">
        <f>'[1]подр'!X852</f>
        <v>448.49999999999994</v>
      </c>
      <c r="G42" s="17">
        <f t="shared" si="0"/>
        <v>448.49999999999994</v>
      </c>
      <c r="H42" s="34">
        <f>'[1]инф.о площ. до 1999г'!J37</f>
        <v>0</v>
      </c>
      <c r="I42" s="34">
        <f>'[1]инф.о площ. до 1999г'!K37</f>
        <v>50.88</v>
      </c>
      <c r="J42" s="19">
        <f t="shared" si="1"/>
        <v>499.37999999999994</v>
      </c>
      <c r="K42" s="34">
        <f>'[1]инф.о площ. до 1999г'!M37</f>
        <v>0</v>
      </c>
      <c r="L42" s="20" t="s">
        <v>24</v>
      </c>
    </row>
    <row r="43" spans="1:12" ht="15.75" customHeight="1">
      <c r="A43" s="21">
        <f t="shared" si="2"/>
        <v>40</v>
      </c>
      <c r="B43" s="40"/>
      <c r="C43" s="13" t="s">
        <v>18</v>
      </c>
      <c r="D43" s="32" t="s">
        <v>38</v>
      </c>
      <c r="E43" s="33">
        <v>11</v>
      </c>
      <c r="F43" s="16">
        <f>'[1]подр'!X865</f>
        <v>708.4</v>
      </c>
      <c r="G43" s="17">
        <f t="shared" si="0"/>
        <v>708.4</v>
      </c>
      <c r="H43" s="34">
        <f>'[1]инф.о площ. до 1999г'!J38</f>
        <v>0</v>
      </c>
      <c r="I43" s="34">
        <f>'[1]инф.о площ. до 1999г'!K38</f>
        <v>51.4</v>
      </c>
      <c r="J43" s="19">
        <f t="shared" si="1"/>
        <v>759.8</v>
      </c>
      <c r="K43" s="34">
        <f>'[1]инф.о площ. до 1999г'!M38</f>
        <v>423.9</v>
      </c>
      <c r="L43" s="20" t="s">
        <v>24</v>
      </c>
    </row>
    <row r="44" spans="1:12" ht="15" customHeight="1">
      <c r="A44" s="21">
        <f t="shared" si="2"/>
        <v>41</v>
      </c>
      <c r="B44" s="31"/>
      <c r="C44" s="13" t="s">
        <v>18</v>
      </c>
      <c r="D44" s="32" t="s">
        <v>38</v>
      </c>
      <c r="E44" s="33">
        <v>13</v>
      </c>
      <c r="F44" s="16">
        <f>'[1]подр'!X882</f>
        <v>266.2</v>
      </c>
      <c r="G44" s="37">
        <f t="shared" si="0"/>
        <v>266.2</v>
      </c>
      <c r="H44" s="34">
        <f>'[1]общ.до 1999г'!J9</f>
        <v>0</v>
      </c>
      <c r="I44" s="34">
        <f>'[1]общ.до 1999г'!K9</f>
        <v>135.9</v>
      </c>
      <c r="J44" s="19">
        <f t="shared" si="1"/>
        <v>402.1</v>
      </c>
      <c r="K44" s="34">
        <f>'[1]общ.до 1999г'!L9</f>
        <v>0</v>
      </c>
      <c r="L44" s="20" t="s">
        <v>24</v>
      </c>
    </row>
    <row r="45" spans="1:12" ht="15.75" customHeight="1">
      <c r="A45" s="21">
        <f t="shared" si="2"/>
        <v>42</v>
      </c>
      <c r="B45" s="31"/>
      <c r="C45" s="13" t="s">
        <v>18</v>
      </c>
      <c r="D45" s="32" t="s">
        <v>38</v>
      </c>
      <c r="E45" s="33">
        <v>15</v>
      </c>
      <c r="F45" s="16">
        <f>'[1]подр'!X897</f>
        <v>874</v>
      </c>
      <c r="G45" s="17">
        <f t="shared" si="0"/>
        <v>874</v>
      </c>
      <c r="H45" s="34">
        <f>'[1]инф.о площ. до 1999г'!J39</f>
        <v>0</v>
      </c>
      <c r="I45" s="34">
        <f>'[1]инф.о площ. до 1999г'!K39</f>
        <v>85.2</v>
      </c>
      <c r="J45" s="19">
        <f t="shared" si="1"/>
        <v>959.2</v>
      </c>
      <c r="K45" s="34">
        <f>'[1]инф.о площ. до 1999г'!M39</f>
        <v>0</v>
      </c>
      <c r="L45" s="20" t="s">
        <v>24</v>
      </c>
    </row>
    <row r="46" spans="1:12" ht="14.25" customHeight="1">
      <c r="A46" s="21">
        <f t="shared" si="2"/>
        <v>43</v>
      </c>
      <c r="B46" s="40"/>
      <c r="C46" s="13" t="s">
        <v>18</v>
      </c>
      <c r="D46" s="32" t="s">
        <v>38</v>
      </c>
      <c r="E46" s="33">
        <v>17</v>
      </c>
      <c r="F46" s="16">
        <f>'[1]подр'!X920</f>
        <v>898.9000000000001</v>
      </c>
      <c r="G46" s="17">
        <f t="shared" si="0"/>
        <v>898.9000000000001</v>
      </c>
      <c r="H46" s="34">
        <f>'[1]инф.о площ. до 1999г'!J40</f>
        <v>0</v>
      </c>
      <c r="I46" s="34">
        <f>'[1]инф.о площ. до 1999г'!K40</f>
        <v>90.19999999999999</v>
      </c>
      <c r="J46" s="19">
        <f t="shared" si="1"/>
        <v>989.1000000000001</v>
      </c>
      <c r="K46" s="34">
        <f>'[1]инф.о площ. до 1999г'!M40</f>
        <v>0</v>
      </c>
      <c r="L46" s="20" t="s">
        <v>24</v>
      </c>
    </row>
    <row r="47" spans="1:12" ht="14.25" customHeight="1">
      <c r="A47" s="21">
        <f t="shared" si="2"/>
        <v>44</v>
      </c>
      <c r="B47" s="40"/>
      <c r="C47" s="13" t="s">
        <v>18</v>
      </c>
      <c r="D47" s="32" t="s">
        <v>38</v>
      </c>
      <c r="E47" s="33">
        <v>19</v>
      </c>
      <c r="F47" s="16">
        <f>'[1]подр'!X943</f>
        <v>893.8</v>
      </c>
      <c r="G47" s="17">
        <f t="shared" si="0"/>
        <v>893.8</v>
      </c>
      <c r="H47" s="34">
        <f>'[1]инф.о площ. до 1999г'!J41</f>
        <v>0</v>
      </c>
      <c r="I47" s="34">
        <f>'[1]инф.о площ. до 1999г'!K41</f>
        <v>85.2</v>
      </c>
      <c r="J47" s="19">
        <f t="shared" si="1"/>
        <v>979</v>
      </c>
      <c r="K47" s="34">
        <f>'[1]инф.о площ. до 1999г'!M41</f>
        <v>0</v>
      </c>
      <c r="L47" s="20" t="s">
        <v>24</v>
      </c>
    </row>
    <row r="48" spans="1:12" ht="15.75" customHeight="1">
      <c r="A48" s="21">
        <f t="shared" si="2"/>
        <v>45</v>
      </c>
      <c r="B48" s="40"/>
      <c r="C48" s="13" t="s">
        <v>18</v>
      </c>
      <c r="D48" s="32" t="s">
        <v>38</v>
      </c>
      <c r="E48" s="33">
        <v>23</v>
      </c>
      <c r="F48" s="16">
        <f>'[1]подр'!X966</f>
        <v>892</v>
      </c>
      <c r="G48" s="17">
        <f t="shared" si="0"/>
        <v>892</v>
      </c>
      <c r="H48" s="34">
        <f>'[1]инф.о площ. до 1999г'!J42</f>
        <v>0</v>
      </c>
      <c r="I48" s="34">
        <f>'[1]инф.о площ. до 1999г'!K42</f>
        <v>80.7</v>
      </c>
      <c r="J48" s="19">
        <f t="shared" si="1"/>
        <v>972.7</v>
      </c>
      <c r="K48" s="34">
        <f>'[1]инф.о площ. до 1999г'!M42</f>
        <v>0</v>
      </c>
      <c r="L48" s="20" t="s">
        <v>24</v>
      </c>
    </row>
    <row r="49" spans="1:12" ht="15.75" customHeight="1">
      <c r="A49" s="21">
        <f t="shared" si="2"/>
        <v>46</v>
      </c>
      <c r="B49" s="31"/>
      <c r="C49" s="13" t="s">
        <v>18</v>
      </c>
      <c r="D49" s="32" t="s">
        <v>38</v>
      </c>
      <c r="E49" s="33">
        <v>25</v>
      </c>
      <c r="F49" s="16">
        <f>'[1]подр'!X990</f>
        <v>1782.6000000000004</v>
      </c>
      <c r="G49" s="17">
        <f t="shared" si="0"/>
        <v>1782.6000000000004</v>
      </c>
      <c r="H49" s="30">
        <f>'[1]инф.о площ. до 1999г'!J43</f>
        <v>0</v>
      </c>
      <c r="I49" s="30">
        <f>'[1]инф.о площ. до 1999г'!K43</f>
        <v>146.4</v>
      </c>
      <c r="J49" s="19">
        <f t="shared" si="1"/>
        <v>1929.0000000000005</v>
      </c>
      <c r="K49" s="30">
        <f>'[1]инф.о площ. до 1999г'!M43</f>
        <v>695.7</v>
      </c>
      <c r="L49" s="20" t="s">
        <v>24</v>
      </c>
    </row>
    <row r="50" spans="1:12" ht="16.5" customHeight="1">
      <c r="A50" s="21">
        <f t="shared" si="2"/>
        <v>47</v>
      </c>
      <c r="B50" s="31"/>
      <c r="C50" s="13" t="s">
        <v>18</v>
      </c>
      <c r="D50" s="32" t="s">
        <v>38</v>
      </c>
      <c r="E50" s="33">
        <v>27</v>
      </c>
      <c r="F50" s="16">
        <f>'[1]подр'!X1027</f>
        <v>906.2999999999998</v>
      </c>
      <c r="G50" s="17">
        <f t="shared" si="0"/>
        <v>906.2999999999998</v>
      </c>
      <c r="H50" s="34">
        <f>'[1]инф.о площ. до 1999г'!J44</f>
        <v>0</v>
      </c>
      <c r="I50" s="34">
        <f>'[1]инф.о площ. до 1999г'!K44</f>
        <v>96.39999999999999</v>
      </c>
      <c r="J50" s="19">
        <f t="shared" si="1"/>
        <v>1002.6999999999998</v>
      </c>
      <c r="K50" s="34">
        <f>'[1]инф.о площ. до 1999г'!M44</f>
        <v>367.8</v>
      </c>
      <c r="L50" s="20" t="s">
        <v>24</v>
      </c>
    </row>
    <row r="51" spans="1:12" ht="15.75" customHeight="1">
      <c r="A51" s="21">
        <f t="shared" si="2"/>
        <v>48</v>
      </c>
      <c r="B51" s="31"/>
      <c r="C51" s="13" t="s">
        <v>18</v>
      </c>
      <c r="D51" s="32" t="s">
        <v>38</v>
      </c>
      <c r="E51" s="33">
        <v>29</v>
      </c>
      <c r="F51" s="16">
        <f>'[1]подр'!X1046</f>
        <v>828.8</v>
      </c>
      <c r="G51" s="17">
        <f t="shared" si="0"/>
        <v>828.8</v>
      </c>
      <c r="H51" s="34">
        <f>'[1]инф.о площ. до 1999г'!J45</f>
        <v>69.8</v>
      </c>
      <c r="I51" s="34">
        <f>'[1]инф.о площ. до 1999г'!K45</f>
        <v>97.20000000000002</v>
      </c>
      <c r="J51" s="19">
        <f t="shared" si="1"/>
        <v>995.8</v>
      </c>
      <c r="K51" s="34">
        <f>'[1]инф.о площ. до 1999г'!M45</f>
        <v>367.8</v>
      </c>
      <c r="L51" s="20" t="s">
        <v>24</v>
      </c>
    </row>
    <row r="52" spans="1:12" ht="14.25">
      <c r="A52" s="21">
        <f t="shared" si="2"/>
        <v>49</v>
      </c>
      <c r="B52" s="31"/>
      <c r="C52" s="13" t="s">
        <v>18</v>
      </c>
      <c r="D52" s="38" t="s">
        <v>40</v>
      </c>
      <c r="E52" s="33">
        <v>57</v>
      </c>
      <c r="F52" s="16">
        <f>'[1]подр'!X1066</f>
        <v>896</v>
      </c>
      <c r="G52" s="17">
        <f t="shared" si="0"/>
        <v>896</v>
      </c>
      <c r="H52" s="34">
        <f>'[1]инф.о площ. до 1999г'!J46</f>
        <v>0</v>
      </c>
      <c r="I52" s="34">
        <f>'[1]инф.о площ. до 1999г'!K46</f>
        <v>83.3</v>
      </c>
      <c r="J52" s="19">
        <f t="shared" si="1"/>
        <v>979.3</v>
      </c>
      <c r="K52" s="34">
        <f>'[1]инф.о площ. до 1999г'!M46</f>
        <v>520.8</v>
      </c>
      <c r="L52" s="20" t="s">
        <v>24</v>
      </c>
    </row>
    <row r="53" spans="1:12" ht="14.25">
      <c r="A53" s="21">
        <f t="shared" si="2"/>
        <v>50</v>
      </c>
      <c r="B53" s="31"/>
      <c r="C53" s="13" t="s">
        <v>18</v>
      </c>
      <c r="D53" s="38" t="s">
        <v>40</v>
      </c>
      <c r="E53" s="41">
        <v>86</v>
      </c>
      <c r="F53" s="16">
        <f>'[1]подр'!X1089</f>
        <v>721.6000000000001</v>
      </c>
      <c r="G53" s="17">
        <f t="shared" si="0"/>
        <v>721.6000000000001</v>
      </c>
      <c r="H53" s="34">
        <f>'[1]инф.о площ. до 1999г'!J47</f>
        <v>0</v>
      </c>
      <c r="I53" s="34">
        <f>'[1]инф.о площ. до 1999г'!K47</f>
        <v>59.9</v>
      </c>
      <c r="J53" s="19">
        <f t="shared" si="1"/>
        <v>781.5000000000001</v>
      </c>
      <c r="K53" s="34">
        <f>'[1]инф.о площ. до 1999г'!M47</f>
        <v>0</v>
      </c>
      <c r="L53" s="20" t="s">
        <v>24</v>
      </c>
    </row>
    <row r="54" spans="1:12" ht="14.25">
      <c r="A54" s="21">
        <f>A53+1</f>
        <v>51</v>
      </c>
      <c r="B54" s="31"/>
      <c r="C54" s="13" t="s">
        <v>18</v>
      </c>
      <c r="D54" s="32" t="s">
        <v>40</v>
      </c>
      <c r="E54" s="33">
        <v>175</v>
      </c>
      <c r="F54" s="16">
        <f>'[1]подр'!X1106</f>
        <v>776.3</v>
      </c>
      <c r="G54" s="17">
        <f t="shared" si="0"/>
        <v>776.3</v>
      </c>
      <c r="H54" s="34">
        <f>'[1]инф.о площ. до 1999г'!J48</f>
        <v>0</v>
      </c>
      <c r="I54" s="34">
        <f>'[1]инф.о площ. до 1999г'!K48</f>
        <v>68.4</v>
      </c>
      <c r="J54" s="19">
        <f t="shared" si="1"/>
        <v>844.6999999999999</v>
      </c>
      <c r="K54" s="34">
        <f>'[1]инф.о площ. до 1999г'!M48</f>
        <v>461.7</v>
      </c>
      <c r="L54" s="20" t="s">
        <v>41</v>
      </c>
    </row>
    <row r="55" spans="1:12" ht="14.25">
      <c r="A55" s="21">
        <f t="shared" si="2"/>
        <v>52</v>
      </c>
      <c r="B55" s="31"/>
      <c r="C55" s="13" t="s">
        <v>18</v>
      </c>
      <c r="D55" s="42" t="s">
        <v>42</v>
      </c>
      <c r="E55" s="33">
        <v>177</v>
      </c>
      <c r="F55" s="16">
        <f>'[1]подр'!X1125</f>
        <v>784.2999999999998</v>
      </c>
      <c r="G55" s="17">
        <f t="shared" si="0"/>
        <v>784.2999999999998</v>
      </c>
      <c r="H55" s="34">
        <f>'[1]инф.о площ. до 1999г'!J49</f>
        <v>0</v>
      </c>
      <c r="I55" s="34">
        <f>'[1]инф.о площ. до 1999г'!K49</f>
        <v>68.4</v>
      </c>
      <c r="J55" s="19">
        <f t="shared" si="1"/>
        <v>852.6999999999998</v>
      </c>
      <c r="K55" s="34">
        <f>'[1]инф.о площ. до 1999г'!M49</f>
        <v>461.7</v>
      </c>
      <c r="L55" s="20" t="s">
        <v>43</v>
      </c>
    </row>
    <row r="56" spans="1:12" ht="14.25">
      <c r="A56" s="21">
        <f t="shared" si="2"/>
        <v>53</v>
      </c>
      <c r="B56" s="36"/>
      <c r="C56" s="13" t="s">
        <v>18</v>
      </c>
      <c r="D56" s="43" t="s">
        <v>44</v>
      </c>
      <c r="E56" s="33">
        <v>153</v>
      </c>
      <c r="F56" s="16">
        <f>'[1]подр'!X1144</f>
        <v>134.3</v>
      </c>
      <c r="G56" s="37">
        <f t="shared" si="0"/>
        <v>134.3</v>
      </c>
      <c r="H56" s="18">
        <f>'[1]инф.о площ. до 1999г'!J50</f>
        <v>0</v>
      </c>
      <c r="I56" s="18">
        <f>'[1]инф.о площ. до 1999г'!K50</f>
        <v>26.2</v>
      </c>
      <c r="J56" s="19">
        <f t="shared" si="1"/>
        <v>160.5</v>
      </c>
      <c r="K56" s="18">
        <f>'[1]инф.о площ. до 1999г'!M50</f>
        <v>0</v>
      </c>
      <c r="L56" s="20" t="s">
        <v>43</v>
      </c>
    </row>
    <row r="57" spans="1:12" ht="14.25">
      <c r="A57" s="21">
        <f t="shared" si="2"/>
        <v>54</v>
      </c>
      <c r="B57" s="36"/>
      <c r="C57" s="13" t="s">
        <v>18</v>
      </c>
      <c r="D57" s="43" t="s">
        <v>45</v>
      </c>
      <c r="E57" s="33">
        <v>157</v>
      </c>
      <c r="F57" s="16">
        <f>'[1]подр'!X1152</f>
        <v>190.5</v>
      </c>
      <c r="G57" s="37">
        <f t="shared" si="0"/>
        <v>190.5</v>
      </c>
      <c r="H57" s="44">
        <f>'[1]инф.о площ. до 1999г'!J51</f>
        <v>0</v>
      </c>
      <c r="I57" s="18">
        <f>'[1]инф.о площ. до 1999г'!K51</f>
        <v>26.2</v>
      </c>
      <c r="J57" s="19">
        <f t="shared" si="1"/>
        <v>216.7</v>
      </c>
      <c r="K57" s="18">
        <f>'[1]инф.о площ. до 1999г'!M51</f>
        <v>0</v>
      </c>
      <c r="L57" s="20" t="s">
        <v>43</v>
      </c>
    </row>
    <row r="58" spans="1:12" ht="14.25">
      <c r="A58" s="21">
        <f t="shared" si="2"/>
        <v>55</v>
      </c>
      <c r="B58" s="36"/>
      <c r="C58" s="13" t="s">
        <v>18</v>
      </c>
      <c r="D58" s="43" t="s">
        <v>46</v>
      </c>
      <c r="E58" s="33">
        <v>31</v>
      </c>
      <c r="F58" s="16">
        <f>'[1]подр'!X1159</f>
        <v>321.4</v>
      </c>
      <c r="G58" s="37">
        <f t="shared" si="0"/>
        <v>321.4</v>
      </c>
      <c r="H58" s="45">
        <f>'[1]инф.о площ. до 1999г'!J52</f>
        <v>0</v>
      </c>
      <c r="I58" s="45">
        <f>'[1]инф.о площ. до 1999г'!K52</f>
        <v>30.97</v>
      </c>
      <c r="J58" s="19">
        <f t="shared" si="1"/>
        <v>352.37</v>
      </c>
      <c r="K58" s="45">
        <f>'[1]инф.о площ. до 1999г'!M52</f>
        <v>0</v>
      </c>
      <c r="L58" s="20" t="s">
        <v>43</v>
      </c>
    </row>
    <row r="59" spans="1:12" ht="14.25">
      <c r="A59" s="21">
        <f t="shared" si="2"/>
        <v>56</v>
      </c>
      <c r="B59" s="36"/>
      <c r="C59" s="13" t="s">
        <v>18</v>
      </c>
      <c r="D59" s="43" t="s">
        <v>46</v>
      </c>
      <c r="E59" s="33">
        <v>34</v>
      </c>
      <c r="F59" s="16">
        <f>'[1]подр'!X1169</f>
        <v>327.2</v>
      </c>
      <c r="G59" s="17">
        <f t="shared" si="0"/>
        <v>327.2</v>
      </c>
      <c r="H59" s="46">
        <f>'[1]инф.о площ. до 1999г'!J53</f>
        <v>0</v>
      </c>
      <c r="I59" s="46">
        <f>'[1]инф.о площ. до 1999г'!K53</f>
        <v>32.42</v>
      </c>
      <c r="J59" s="19">
        <f t="shared" si="1"/>
        <v>359.62</v>
      </c>
      <c r="K59" s="46">
        <f>'[1]инф.о площ. до 1999г'!M53</f>
        <v>0</v>
      </c>
      <c r="L59" s="20" t="s">
        <v>43</v>
      </c>
    </row>
    <row r="60" spans="1:12" ht="14.25">
      <c r="A60" s="21">
        <f t="shared" si="2"/>
        <v>57</v>
      </c>
      <c r="B60" s="36"/>
      <c r="C60" s="13" t="s">
        <v>18</v>
      </c>
      <c r="D60" s="43" t="s">
        <v>47</v>
      </c>
      <c r="E60" s="33">
        <v>2</v>
      </c>
      <c r="F60" s="16">
        <f>'[1]подр'!X1180</f>
        <v>231.50000000000003</v>
      </c>
      <c r="G60" s="37">
        <f t="shared" si="0"/>
        <v>231.50000000000003</v>
      </c>
      <c r="H60" s="45">
        <f>'[1]инф.о площ. до 1999г'!J54</f>
        <v>0</v>
      </c>
      <c r="I60" s="45">
        <f>'[1]инф.о площ. до 1999г'!K54</f>
        <v>26.2</v>
      </c>
      <c r="J60" s="19">
        <f t="shared" si="1"/>
        <v>257.70000000000005</v>
      </c>
      <c r="K60" s="45">
        <f>'[1]инф.о площ. до 1999г'!M54</f>
        <v>0</v>
      </c>
      <c r="L60" s="20" t="s">
        <v>43</v>
      </c>
    </row>
    <row r="61" spans="1:12" ht="14.25">
      <c r="A61" s="21">
        <f t="shared" si="2"/>
        <v>58</v>
      </c>
      <c r="B61" s="31"/>
      <c r="C61" s="13" t="s">
        <v>18</v>
      </c>
      <c r="D61" s="32" t="s">
        <v>48</v>
      </c>
      <c r="E61" s="33">
        <v>1</v>
      </c>
      <c r="F61" s="16">
        <f>'[1]подр'!X1189</f>
        <v>3888.7999999999984</v>
      </c>
      <c r="G61" s="17">
        <f t="shared" si="0"/>
        <v>3888.7999999999984</v>
      </c>
      <c r="H61" s="34">
        <f>'[1]инф.о площ. до 1999г'!J55</f>
        <v>0</v>
      </c>
      <c r="I61" s="34">
        <f>'[1]инф.о площ. до 1999г'!K55</f>
        <v>436.5</v>
      </c>
      <c r="J61" s="19">
        <f t="shared" si="1"/>
        <v>4325.299999999998</v>
      </c>
      <c r="K61" s="34">
        <f>'[1]инф.о площ. до 1999г'!M55</f>
        <v>806.3</v>
      </c>
      <c r="L61" s="20" t="s">
        <v>36</v>
      </c>
    </row>
    <row r="62" spans="1:12" ht="14.25">
      <c r="A62" s="21">
        <f t="shared" si="2"/>
        <v>59</v>
      </c>
      <c r="B62" s="31"/>
      <c r="C62" s="13" t="s">
        <v>18</v>
      </c>
      <c r="D62" s="32" t="s">
        <v>49</v>
      </c>
      <c r="E62" s="33" t="s">
        <v>50</v>
      </c>
      <c r="F62" s="16">
        <f>'[1]подр'!X1272</f>
        <v>654.5999999999999</v>
      </c>
      <c r="G62" s="17">
        <f t="shared" si="0"/>
        <v>654.5999999999999</v>
      </c>
      <c r="H62" s="34">
        <f>'[1]инф.о площ. до 1999г'!J56</f>
        <v>0</v>
      </c>
      <c r="I62" s="34">
        <f>'[1]инф.о площ. до 1999г'!K56</f>
        <v>102.5</v>
      </c>
      <c r="J62" s="19">
        <f t="shared" si="1"/>
        <v>757.0999999999999</v>
      </c>
      <c r="K62" s="34">
        <f>'[1]инф.о площ. до 1999г'!M56</f>
        <v>0</v>
      </c>
      <c r="L62" s="20" t="s">
        <v>22</v>
      </c>
    </row>
    <row r="63" spans="1:12" ht="14.25">
      <c r="A63" s="21">
        <f t="shared" si="2"/>
        <v>60</v>
      </c>
      <c r="B63" s="31"/>
      <c r="C63" s="13" t="s">
        <v>18</v>
      </c>
      <c r="D63" s="42" t="s">
        <v>49</v>
      </c>
      <c r="E63" s="33">
        <v>73</v>
      </c>
      <c r="F63" s="16">
        <f>'[1]подр'!X1293</f>
        <v>865.4</v>
      </c>
      <c r="G63" s="17">
        <f t="shared" si="0"/>
        <v>865.4</v>
      </c>
      <c r="H63" s="34">
        <f>'[1]инф.о площ. до 1999г'!J57</f>
        <v>0</v>
      </c>
      <c r="I63" s="34">
        <f>'[1]инф.о площ. до 1999г'!K57</f>
        <v>88.6</v>
      </c>
      <c r="J63" s="19">
        <f t="shared" si="1"/>
        <v>954</v>
      </c>
      <c r="K63" s="34">
        <f>'[1]инф.о площ. до 1999г'!M57</f>
        <v>0</v>
      </c>
      <c r="L63" s="20" t="s">
        <v>26</v>
      </c>
    </row>
    <row r="64" spans="1:12" ht="14.25">
      <c r="A64" s="21">
        <f t="shared" si="2"/>
        <v>61</v>
      </c>
      <c r="B64" s="31"/>
      <c r="C64" s="13" t="s">
        <v>18</v>
      </c>
      <c r="D64" s="42" t="s">
        <v>49</v>
      </c>
      <c r="E64" s="33">
        <v>75</v>
      </c>
      <c r="F64" s="16">
        <f>'[1]подр'!X1311</f>
        <v>928</v>
      </c>
      <c r="G64" s="17">
        <f t="shared" si="0"/>
        <v>928</v>
      </c>
      <c r="H64" s="34">
        <f>'[1]инф.о площ. до 1999г'!J58</f>
        <v>0</v>
      </c>
      <c r="I64" s="34">
        <f>'[1]инф.о площ. до 1999г'!K58</f>
        <v>143.79999999999998</v>
      </c>
      <c r="J64" s="19">
        <f t="shared" si="1"/>
        <v>1071.8</v>
      </c>
      <c r="K64" s="34">
        <f>'[1]инф.о площ. до 1999г'!M58</f>
        <v>0</v>
      </c>
      <c r="L64" s="20" t="s">
        <v>26</v>
      </c>
    </row>
    <row r="65" spans="1:12" ht="14.25">
      <c r="A65" s="21">
        <f t="shared" si="2"/>
        <v>62</v>
      </c>
      <c r="B65" s="31"/>
      <c r="C65" s="13" t="s">
        <v>18</v>
      </c>
      <c r="D65" s="38" t="s">
        <v>51</v>
      </c>
      <c r="E65" s="33">
        <v>38</v>
      </c>
      <c r="F65" s="16">
        <f>'[1]подр'!X1334</f>
        <v>358</v>
      </c>
      <c r="G65" s="17">
        <f t="shared" si="0"/>
        <v>358</v>
      </c>
      <c r="H65" s="34">
        <f>'[1]инф.о площ. до 1999г'!J59</f>
        <v>0</v>
      </c>
      <c r="I65" s="34">
        <f>'[1]инф.о площ. до 1999г'!K59</f>
        <v>34.4</v>
      </c>
      <c r="J65" s="19">
        <f t="shared" si="1"/>
        <v>392.4</v>
      </c>
      <c r="K65" s="34">
        <f>'[1]инф.о площ. до 1999г'!M59</f>
        <v>0</v>
      </c>
      <c r="L65" s="20" t="s">
        <v>43</v>
      </c>
    </row>
    <row r="66" spans="1:12" ht="14.25">
      <c r="A66" s="21">
        <f t="shared" si="2"/>
        <v>63</v>
      </c>
      <c r="B66" s="31"/>
      <c r="C66" s="13" t="s">
        <v>18</v>
      </c>
      <c r="D66" s="38" t="s">
        <v>51</v>
      </c>
      <c r="E66" s="33">
        <v>40</v>
      </c>
      <c r="F66" s="16">
        <f>'[1]подр'!X1343</f>
        <v>365.2</v>
      </c>
      <c r="G66" s="17">
        <f t="shared" si="0"/>
        <v>365.2</v>
      </c>
      <c r="H66" s="34">
        <f>'[1]инф.о площ. до 1999г'!J60</f>
        <v>0</v>
      </c>
      <c r="I66" s="34">
        <f>'[1]инф.о площ. до 1999г'!K60</f>
        <v>34.8</v>
      </c>
      <c r="J66" s="19">
        <f t="shared" si="1"/>
        <v>400</v>
      </c>
      <c r="K66" s="34">
        <f>'[1]инф.о площ. до 1999г'!M60</f>
        <v>0</v>
      </c>
      <c r="L66" s="20" t="s">
        <v>43</v>
      </c>
    </row>
    <row r="67" spans="1:12" ht="14.25">
      <c r="A67" s="21">
        <f t="shared" si="2"/>
        <v>64</v>
      </c>
      <c r="B67" s="31"/>
      <c r="C67" s="13" t="s">
        <v>18</v>
      </c>
      <c r="D67" s="32" t="s">
        <v>52</v>
      </c>
      <c r="E67" s="33" t="s">
        <v>53</v>
      </c>
      <c r="F67" s="16">
        <f>'[1]подр'!X1352</f>
        <v>417.5999999999999</v>
      </c>
      <c r="G67" s="17">
        <f t="shared" si="0"/>
        <v>417.5999999999999</v>
      </c>
      <c r="H67" s="34">
        <f>'[1]инф.о площ. до 1999г'!J61</f>
        <v>0</v>
      </c>
      <c r="I67" s="34">
        <f>'[1]инф.о площ. до 1999г'!K61</f>
        <v>47.45</v>
      </c>
      <c r="J67" s="19">
        <f t="shared" si="1"/>
        <v>465.0499999999999</v>
      </c>
      <c r="K67" s="34">
        <f>'[1]инф.о площ. до 1999г'!M61</f>
        <v>0</v>
      </c>
      <c r="L67" s="20" t="s">
        <v>43</v>
      </c>
    </row>
    <row r="68" spans="1:12" ht="14.25">
      <c r="A68" s="21">
        <f t="shared" si="2"/>
        <v>65</v>
      </c>
      <c r="B68" s="31"/>
      <c r="C68" s="13" t="s">
        <v>18</v>
      </c>
      <c r="D68" s="38" t="s">
        <v>54</v>
      </c>
      <c r="E68" s="33">
        <v>2</v>
      </c>
      <c r="F68" s="16">
        <f>'[1]подр'!X1361</f>
        <v>718</v>
      </c>
      <c r="G68" s="17">
        <f aca="true" t="shared" si="3" ref="G68:G131">F68</f>
        <v>718</v>
      </c>
      <c r="H68" s="34">
        <f>'[1]инф.о площ. до 1999г'!J62</f>
        <v>0</v>
      </c>
      <c r="I68" s="34">
        <f>'[1]инф.о площ. до 1999г'!K62</f>
        <v>58.300000000000004</v>
      </c>
      <c r="J68" s="19">
        <f aca="true" t="shared" si="4" ref="J68:J94">G68+H68+I68</f>
        <v>776.3</v>
      </c>
      <c r="K68" s="34">
        <f>'[1]инф.о площ. до 1999г'!M62</f>
        <v>417.6</v>
      </c>
      <c r="L68" s="20" t="s">
        <v>22</v>
      </c>
    </row>
    <row r="69" spans="1:12" ht="14.25">
      <c r="A69" s="21">
        <f t="shared" si="2"/>
        <v>66</v>
      </c>
      <c r="B69" s="31"/>
      <c r="C69" s="13" t="s">
        <v>18</v>
      </c>
      <c r="D69" s="38" t="s">
        <v>54</v>
      </c>
      <c r="E69" s="33">
        <v>3</v>
      </c>
      <c r="F69" s="16">
        <f>'[1]подр'!X1378</f>
        <v>610.6</v>
      </c>
      <c r="G69" s="17">
        <f t="shared" si="3"/>
        <v>610.6</v>
      </c>
      <c r="H69" s="34">
        <f>'[1]инф.о площ. до 1999г'!J63</f>
        <v>0</v>
      </c>
      <c r="I69" s="34">
        <f>'[1]инф.о площ. до 1999г'!K63</f>
        <v>89.69999999999999</v>
      </c>
      <c r="J69" s="19">
        <f t="shared" si="4"/>
        <v>700.3</v>
      </c>
      <c r="K69" s="34">
        <f>'[1]инф.о площ. до 1999г'!M63</f>
        <v>392.4</v>
      </c>
      <c r="L69" s="20" t="s">
        <v>22</v>
      </c>
    </row>
    <row r="70" spans="1:12" ht="14.25">
      <c r="A70" s="21">
        <f>A69+1</f>
        <v>67</v>
      </c>
      <c r="B70" s="31"/>
      <c r="C70" s="13" t="s">
        <v>18</v>
      </c>
      <c r="D70" s="38" t="s">
        <v>54</v>
      </c>
      <c r="E70" s="33">
        <v>4</v>
      </c>
      <c r="F70" s="16">
        <f>'[1]подр'!X1395</f>
        <v>723.4999999999998</v>
      </c>
      <c r="G70" s="17">
        <f t="shared" si="3"/>
        <v>723.4999999999998</v>
      </c>
      <c r="H70" s="34">
        <f>'[1]инф.о площ. до 1999г'!J64</f>
        <v>0</v>
      </c>
      <c r="I70" s="34">
        <f>'[1]инф.о площ. до 1999г'!K64</f>
        <v>48.5</v>
      </c>
      <c r="J70" s="19">
        <f t="shared" si="4"/>
        <v>771.9999999999998</v>
      </c>
      <c r="K70" s="34">
        <f>'[1]инф.о площ. до 1999г'!M64</f>
        <v>0</v>
      </c>
      <c r="L70" s="20" t="s">
        <v>22</v>
      </c>
    </row>
    <row r="71" spans="1:12" ht="14.25">
      <c r="A71" s="21">
        <f>A70+1</f>
        <v>68</v>
      </c>
      <c r="B71" s="31"/>
      <c r="C71" s="13" t="s">
        <v>18</v>
      </c>
      <c r="D71" s="38" t="s">
        <v>54</v>
      </c>
      <c r="E71" s="33">
        <v>5</v>
      </c>
      <c r="F71" s="16">
        <f>'[1]подр'!X1412</f>
        <v>824.9</v>
      </c>
      <c r="G71" s="17">
        <f t="shared" si="3"/>
        <v>824.9</v>
      </c>
      <c r="H71" s="34">
        <f>'[1]инф.о площ. до 1999г'!J65</f>
        <v>144.5</v>
      </c>
      <c r="I71" s="34">
        <f>'[1]инф.о площ. до 1999г'!K65</f>
        <v>108</v>
      </c>
      <c r="J71" s="19">
        <f t="shared" si="4"/>
        <v>1077.4</v>
      </c>
      <c r="K71" s="34">
        <f>'[1]инф.о площ. до 1999г'!M65</f>
        <v>0</v>
      </c>
      <c r="L71" s="20" t="s">
        <v>22</v>
      </c>
    </row>
    <row r="72" spans="1:12" ht="14.25">
      <c r="A72" s="21">
        <f>A71+1</f>
        <v>69</v>
      </c>
      <c r="B72" s="31"/>
      <c r="C72" s="13" t="s">
        <v>18</v>
      </c>
      <c r="D72" s="38" t="s">
        <v>54</v>
      </c>
      <c r="E72" s="33">
        <v>6</v>
      </c>
      <c r="F72" s="16">
        <f>'[1]подр'!X1432</f>
        <v>724.5000000000001</v>
      </c>
      <c r="G72" s="17">
        <f t="shared" si="3"/>
        <v>724.5000000000001</v>
      </c>
      <c r="H72" s="34">
        <f>'[1]инф.о площ. до 1999г'!J66</f>
        <v>0</v>
      </c>
      <c r="I72" s="34">
        <f>'[1]инф.о площ. до 1999г'!K66</f>
        <v>45.8</v>
      </c>
      <c r="J72" s="19">
        <f t="shared" si="4"/>
        <v>770.3000000000001</v>
      </c>
      <c r="K72" s="34">
        <f>'[1]инф.о площ. до 1999г'!M66</f>
        <v>0</v>
      </c>
      <c r="L72" s="20" t="s">
        <v>22</v>
      </c>
    </row>
    <row r="73" spans="1:12" ht="14.25">
      <c r="A73" s="21">
        <f aca="true" t="shared" si="5" ref="A73:A85">A72+1</f>
        <v>70</v>
      </c>
      <c r="B73" s="31"/>
      <c r="C73" s="13" t="s">
        <v>18</v>
      </c>
      <c r="D73" s="38" t="s">
        <v>54</v>
      </c>
      <c r="E73" s="33">
        <v>7</v>
      </c>
      <c r="F73" s="16">
        <f>'[1]подр'!X1449</f>
        <v>1162.0000000000002</v>
      </c>
      <c r="G73" s="37">
        <f t="shared" si="3"/>
        <v>1162.0000000000002</v>
      </c>
      <c r="H73" s="34">
        <f>'[1]инф.о площ. до 1999г'!J67</f>
        <v>0</v>
      </c>
      <c r="I73" s="34">
        <f>'[1]инф.о площ. до 1999г'!K67</f>
        <v>90.6</v>
      </c>
      <c r="J73" s="19">
        <f t="shared" si="4"/>
        <v>1252.6000000000001</v>
      </c>
      <c r="K73" s="34">
        <f>'[1]инф.о площ. до 1999г'!M67</f>
        <v>440.40000000000003</v>
      </c>
      <c r="L73" s="20" t="s">
        <v>22</v>
      </c>
    </row>
    <row r="74" spans="1:12" ht="14.25">
      <c r="A74" s="21">
        <f t="shared" si="5"/>
        <v>71</v>
      </c>
      <c r="B74" s="47"/>
      <c r="C74" s="13" t="s">
        <v>18</v>
      </c>
      <c r="D74" s="38" t="s">
        <v>54</v>
      </c>
      <c r="E74" s="33">
        <v>8</v>
      </c>
      <c r="F74" s="16">
        <f>'[1]подр'!X1474</f>
        <v>1067.7</v>
      </c>
      <c r="G74" s="17">
        <f t="shared" si="3"/>
        <v>1067.7</v>
      </c>
      <c r="H74" s="34">
        <f>'[1]инф.о площ. до 1999г'!J68</f>
        <v>0</v>
      </c>
      <c r="I74" s="34">
        <f>'[1]инф.о площ. до 1999г'!K68</f>
        <v>73.80000000000001</v>
      </c>
      <c r="J74" s="19">
        <f t="shared" si="4"/>
        <v>1141.5</v>
      </c>
      <c r="K74" s="34">
        <f>'[1]инф.о площ. до 1999г'!M68</f>
        <v>0</v>
      </c>
      <c r="L74" s="20" t="s">
        <v>22</v>
      </c>
    </row>
    <row r="75" spans="1:12" ht="14.25">
      <c r="A75" s="21">
        <f t="shared" si="5"/>
        <v>72</v>
      </c>
      <c r="B75" s="47"/>
      <c r="C75" s="13" t="s">
        <v>18</v>
      </c>
      <c r="D75" s="38" t="s">
        <v>54</v>
      </c>
      <c r="E75" s="33">
        <v>10</v>
      </c>
      <c r="F75" s="16">
        <f>'[1]подр'!X1499</f>
        <v>1067.9999999999998</v>
      </c>
      <c r="G75" s="17">
        <f t="shared" si="3"/>
        <v>1067.9999999999998</v>
      </c>
      <c r="H75" s="34">
        <f>'[1]инф.о площ. до 1999г'!J69</f>
        <v>0</v>
      </c>
      <c r="I75" s="34">
        <f>'[1]инф.о площ. до 1999г'!K69</f>
        <v>91.5</v>
      </c>
      <c r="J75" s="19">
        <f t="shared" si="4"/>
        <v>1159.4999999999998</v>
      </c>
      <c r="K75" s="34">
        <f>'[1]инф.о площ. до 1999г'!M69</f>
        <v>0</v>
      </c>
      <c r="L75" s="20" t="s">
        <v>22</v>
      </c>
    </row>
    <row r="76" spans="1:12" ht="14.25">
      <c r="A76" s="21">
        <f t="shared" si="5"/>
        <v>73</v>
      </c>
      <c r="B76" s="31"/>
      <c r="C76" s="13" t="s">
        <v>18</v>
      </c>
      <c r="D76" s="38" t="s">
        <v>54</v>
      </c>
      <c r="E76" s="33">
        <v>11</v>
      </c>
      <c r="F76" s="16">
        <f>'[1]подр'!X1524</f>
        <v>1190.6000000000001</v>
      </c>
      <c r="G76" s="17">
        <f t="shared" si="3"/>
        <v>1190.6000000000001</v>
      </c>
      <c r="H76" s="34">
        <f>'[1]инф.о площ. до 1999г'!J70</f>
        <v>0</v>
      </c>
      <c r="I76" s="34">
        <f>'[1]инф.о площ. до 1999г'!K70</f>
        <v>75</v>
      </c>
      <c r="J76" s="19">
        <f t="shared" si="4"/>
        <v>1265.6000000000001</v>
      </c>
      <c r="K76" s="34">
        <f>'[1]инф.о площ. до 1999г'!M70</f>
        <v>481</v>
      </c>
      <c r="L76" s="20" t="s">
        <v>22</v>
      </c>
    </row>
    <row r="77" spans="1:12" ht="14.25">
      <c r="A77" s="21">
        <f t="shared" si="5"/>
        <v>74</v>
      </c>
      <c r="B77" s="31"/>
      <c r="C77" s="13" t="s">
        <v>18</v>
      </c>
      <c r="D77" s="38" t="s">
        <v>54</v>
      </c>
      <c r="E77" s="33">
        <v>12</v>
      </c>
      <c r="F77" s="16">
        <f>'[1]подр'!X1549</f>
        <v>356.9</v>
      </c>
      <c r="G77" s="17">
        <f t="shared" si="3"/>
        <v>356.9</v>
      </c>
      <c r="H77" s="34">
        <f>'[1]инф.о площ. до 1999г'!J71</f>
        <v>0</v>
      </c>
      <c r="I77" s="34">
        <f>'[1]инф.о площ. до 1999г'!K71</f>
        <v>35.7</v>
      </c>
      <c r="J77" s="19">
        <f t="shared" si="4"/>
        <v>392.59999999999997</v>
      </c>
      <c r="K77" s="34">
        <f>'[1]инф.о площ. до 1999г'!M71</f>
        <v>0</v>
      </c>
      <c r="L77" s="20" t="s">
        <v>22</v>
      </c>
    </row>
    <row r="78" spans="1:12" ht="14.25">
      <c r="A78" s="21">
        <f t="shared" si="5"/>
        <v>75</v>
      </c>
      <c r="B78" s="31"/>
      <c r="C78" s="13" t="s">
        <v>18</v>
      </c>
      <c r="D78" s="38" t="s">
        <v>54</v>
      </c>
      <c r="E78" s="33">
        <v>13</v>
      </c>
      <c r="F78" s="16">
        <f>'[1]подр'!X1558</f>
        <v>1203.3000000000002</v>
      </c>
      <c r="G78" s="17">
        <f t="shared" si="3"/>
        <v>1203.3000000000002</v>
      </c>
      <c r="H78" s="34">
        <f>'[1]инф.о площ. до 1999г'!J72</f>
        <v>0</v>
      </c>
      <c r="I78" s="34">
        <f>'[1]инф.о площ. до 1999г'!K72</f>
        <v>74.4</v>
      </c>
      <c r="J78" s="19">
        <f t="shared" si="4"/>
        <v>1277.7000000000003</v>
      </c>
      <c r="K78" s="34">
        <f>'[1]инф.о площ. до 1999г'!M72</f>
        <v>0</v>
      </c>
      <c r="L78" s="20" t="s">
        <v>22</v>
      </c>
    </row>
    <row r="79" spans="1:12" ht="14.25">
      <c r="A79" s="21">
        <f t="shared" si="5"/>
        <v>76</v>
      </c>
      <c r="B79" s="31"/>
      <c r="C79" s="13" t="s">
        <v>18</v>
      </c>
      <c r="D79" s="38" t="s">
        <v>54</v>
      </c>
      <c r="E79" s="33">
        <v>14</v>
      </c>
      <c r="F79" s="16">
        <f>'[1]подр'!X1583</f>
        <v>349.5</v>
      </c>
      <c r="G79" s="17">
        <f t="shared" si="3"/>
        <v>349.5</v>
      </c>
      <c r="H79" s="34">
        <f>'[1]инф.о площ. до 1999г'!J73</f>
        <v>0</v>
      </c>
      <c r="I79" s="34">
        <f>'[1]инф.о площ. до 1999г'!K73</f>
        <v>29.1</v>
      </c>
      <c r="J79" s="19">
        <f t="shared" si="4"/>
        <v>378.6</v>
      </c>
      <c r="K79" s="34">
        <f>'[1]инф.о площ. до 1999г'!M73</f>
        <v>0</v>
      </c>
      <c r="L79" s="20" t="s">
        <v>22</v>
      </c>
    </row>
    <row r="80" spans="1:12" ht="14.25">
      <c r="A80" s="21">
        <f t="shared" si="5"/>
        <v>77</v>
      </c>
      <c r="B80" s="36"/>
      <c r="C80" s="13" t="s">
        <v>18</v>
      </c>
      <c r="D80" s="23" t="s">
        <v>54</v>
      </c>
      <c r="E80" s="15">
        <v>15</v>
      </c>
      <c r="F80" s="16">
        <f>'[1]подр'!X1592</f>
        <v>846.3000000000001</v>
      </c>
      <c r="G80" s="17">
        <f t="shared" si="3"/>
        <v>846.3000000000001</v>
      </c>
      <c r="H80" s="22">
        <f>'[1]общ.до 1999г'!J10</f>
        <v>83.2</v>
      </c>
      <c r="I80" s="22">
        <f>'[1]общ.до 1999г'!K10</f>
        <v>193.04000000000002</v>
      </c>
      <c r="J80" s="19">
        <f t="shared" si="4"/>
        <v>1122.5400000000002</v>
      </c>
      <c r="K80" s="22">
        <f>'[1]общ.до 1999г'!L10</f>
        <v>503.1</v>
      </c>
      <c r="L80" s="20" t="s">
        <v>22</v>
      </c>
    </row>
    <row r="81" spans="1:12" ht="14.25">
      <c r="A81" s="21">
        <f t="shared" si="5"/>
        <v>78</v>
      </c>
      <c r="B81" s="36"/>
      <c r="C81" s="13" t="s">
        <v>18</v>
      </c>
      <c r="D81" s="23" t="s">
        <v>54</v>
      </c>
      <c r="E81" s="15">
        <v>16</v>
      </c>
      <c r="F81" s="16">
        <f>'[1]подр'!X1627</f>
        <v>368.3</v>
      </c>
      <c r="G81" s="17">
        <f t="shared" si="3"/>
        <v>368.3</v>
      </c>
      <c r="H81" s="34">
        <f>'[1]инф.о площ. до 1999г'!J74</f>
        <v>0</v>
      </c>
      <c r="I81" s="34">
        <f>'[1]инф.о площ. до 1999г'!K74</f>
        <v>27.6</v>
      </c>
      <c r="J81" s="19">
        <f t="shared" si="4"/>
        <v>395.90000000000003</v>
      </c>
      <c r="K81" s="34">
        <f>'[1]инф.о площ. до 1999г'!M74</f>
        <v>0</v>
      </c>
      <c r="L81" s="20" t="s">
        <v>22</v>
      </c>
    </row>
    <row r="82" spans="1:12" ht="14.25">
      <c r="A82" s="21">
        <f t="shared" si="5"/>
        <v>79</v>
      </c>
      <c r="B82" s="48"/>
      <c r="C82" s="13" t="s">
        <v>18</v>
      </c>
      <c r="D82" s="38" t="s">
        <v>54</v>
      </c>
      <c r="E82" s="33">
        <v>17</v>
      </c>
      <c r="F82" s="16">
        <f>'[1]подр'!X1636</f>
        <v>1045.6000000000001</v>
      </c>
      <c r="G82" s="17">
        <f t="shared" si="3"/>
        <v>1045.6000000000001</v>
      </c>
      <c r="H82" s="34">
        <f>'[1]инф.о площ. до 1999г'!J75</f>
        <v>161.8</v>
      </c>
      <c r="I82" s="34">
        <f>'[1]инф.о площ. до 1999г'!K75</f>
        <v>100.80000000000001</v>
      </c>
      <c r="J82" s="19">
        <f t="shared" si="4"/>
        <v>1308.2</v>
      </c>
      <c r="K82" s="34">
        <f>'[1]инф.о площ. до 1999г'!M75</f>
        <v>0</v>
      </c>
      <c r="L82" s="20" t="s">
        <v>22</v>
      </c>
    </row>
    <row r="83" spans="1:12" ht="14.25">
      <c r="A83" s="21">
        <f t="shared" si="5"/>
        <v>80</v>
      </c>
      <c r="B83" s="48"/>
      <c r="C83" s="13" t="s">
        <v>18</v>
      </c>
      <c r="D83" s="38" t="s">
        <v>54</v>
      </c>
      <c r="E83" s="33">
        <v>18</v>
      </c>
      <c r="F83" s="16">
        <f>'[1]подр'!X1658</f>
        <v>347.29999999999995</v>
      </c>
      <c r="G83" s="17">
        <f t="shared" si="3"/>
        <v>347.29999999999995</v>
      </c>
      <c r="H83" s="34">
        <f>'[1]инф.о площ. до 1999г'!J76</f>
        <v>0</v>
      </c>
      <c r="I83" s="34">
        <f>'[1]инф.о площ. до 1999г'!K76</f>
        <v>34.1</v>
      </c>
      <c r="J83" s="19">
        <f t="shared" si="4"/>
        <v>381.4</v>
      </c>
      <c r="K83" s="34">
        <f>'[1]инф.о площ. до 1999г'!M76</f>
        <v>0</v>
      </c>
      <c r="L83" s="20" t="s">
        <v>22</v>
      </c>
    </row>
    <row r="84" spans="1:12" ht="14.25">
      <c r="A84" s="21">
        <f t="shared" si="5"/>
        <v>81</v>
      </c>
      <c r="B84" s="48"/>
      <c r="C84" s="13" t="s">
        <v>18</v>
      </c>
      <c r="D84" s="38" t="s">
        <v>54</v>
      </c>
      <c r="E84" s="33">
        <v>20</v>
      </c>
      <c r="F84" s="16">
        <f>'[1]подр'!X1667</f>
        <v>930.6</v>
      </c>
      <c r="G84" s="17">
        <f t="shared" si="3"/>
        <v>930.6</v>
      </c>
      <c r="H84" s="34">
        <f>'[1]общ.до 1999г'!J11</f>
        <v>0</v>
      </c>
      <c r="I84" s="34">
        <f>'[1]общ.до 1999г'!K11</f>
        <v>188.37</v>
      </c>
      <c r="J84" s="19">
        <f t="shared" si="4"/>
        <v>1118.97</v>
      </c>
      <c r="K84" s="34">
        <f>'[1]общ.до 1999г'!L11</f>
        <v>0</v>
      </c>
      <c r="L84" s="20" t="s">
        <v>22</v>
      </c>
    </row>
    <row r="85" spans="1:12" ht="14.25">
      <c r="A85" s="21">
        <f t="shared" si="5"/>
        <v>82</v>
      </c>
      <c r="B85" s="48"/>
      <c r="C85" s="13" t="s">
        <v>18</v>
      </c>
      <c r="D85" s="38" t="s">
        <v>54</v>
      </c>
      <c r="E85" s="33" t="s">
        <v>55</v>
      </c>
      <c r="F85" s="16">
        <f>'[1]подр'!X1704</f>
        <v>1279.3</v>
      </c>
      <c r="G85" s="17">
        <f t="shared" si="3"/>
        <v>1279.3</v>
      </c>
      <c r="H85" s="34">
        <f>'[1]инф.о площ. до 1999г'!J77</f>
        <v>0</v>
      </c>
      <c r="I85" s="34">
        <f>'[1]инф.о площ. до 1999г'!K77</f>
        <v>119.6</v>
      </c>
      <c r="J85" s="19">
        <f t="shared" si="4"/>
        <v>1398.8999999999999</v>
      </c>
      <c r="K85" s="34">
        <f>'[1]инф.о площ. до 1999г'!M77</f>
        <v>392.3</v>
      </c>
      <c r="L85" s="20" t="s">
        <v>22</v>
      </c>
    </row>
    <row r="86" spans="1:12" ht="14.25">
      <c r="A86" s="21">
        <f>A85+1</f>
        <v>83</v>
      </c>
      <c r="B86" s="48"/>
      <c r="C86" s="13" t="s">
        <v>18</v>
      </c>
      <c r="D86" s="32" t="s">
        <v>56</v>
      </c>
      <c r="E86" s="33">
        <v>1</v>
      </c>
      <c r="F86" s="16">
        <f>'[1]подр'!X1732</f>
        <v>780.8</v>
      </c>
      <c r="G86" s="17">
        <f t="shared" si="3"/>
        <v>780.8</v>
      </c>
      <c r="H86" s="34">
        <f>'[1]инф.о площ. до 1999г'!J78</f>
        <v>0</v>
      </c>
      <c r="I86" s="34">
        <f>'[1]инф.о площ. до 1999г'!K78</f>
        <v>84</v>
      </c>
      <c r="J86" s="19">
        <f t="shared" si="4"/>
        <v>864.8</v>
      </c>
      <c r="K86" s="34">
        <f>'[1]инф.о площ. до 1999г'!M78</f>
        <v>458.6</v>
      </c>
      <c r="L86" s="20" t="s">
        <v>36</v>
      </c>
    </row>
    <row r="87" spans="1:12" ht="14.25">
      <c r="A87" s="21">
        <f aca="true" t="shared" si="6" ref="A87:A105">A86+1</f>
        <v>84</v>
      </c>
      <c r="B87" s="48"/>
      <c r="C87" s="13" t="s">
        <v>18</v>
      </c>
      <c r="D87" s="32" t="s">
        <v>56</v>
      </c>
      <c r="E87" s="33">
        <v>3</v>
      </c>
      <c r="F87" s="16">
        <f>'[1]подр'!X1751</f>
        <v>769.8000000000002</v>
      </c>
      <c r="G87" s="17">
        <f t="shared" si="3"/>
        <v>769.8000000000002</v>
      </c>
      <c r="H87" s="34">
        <f>'[1]инф.о площ. до 1999г'!J79</f>
        <v>0</v>
      </c>
      <c r="I87" s="34">
        <f>'[1]инф.о площ. до 1999г'!K79</f>
        <v>84</v>
      </c>
      <c r="J87" s="19">
        <f t="shared" si="4"/>
        <v>853.8000000000002</v>
      </c>
      <c r="K87" s="34">
        <f>'[1]инф.о площ. до 1999г'!M79</f>
        <v>458.6</v>
      </c>
      <c r="L87" s="20" t="s">
        <v>36</v>
      </c>
    </row>
    <row r="88" spans="1:12" ht="14.25">
      <c r="A88" s="21">
        <f t="shared" si="6"/>
        <v>85</v>
      </c>
      <c r="B88" s="49"/>
      <c r="C88" s="13" t="s">
        <v>18</v>
      </c>
      <c r="D88" s="50" t="s">
        <v>57</v>
      </c>
      <c r="E88" s="33" t="s">
        <v>58</v>
      </c>
      <c r="F88" s="16">
        <f>'[1]подр'!X1770</f>
        <v>841.6000000000001</v>
      </c>
      <c r="G88" s="17">
        <f t="shared" si="3"/>
        <v>841.6000000000001</v>
      </c>
      <c r="H88" s="34">
        <f>'[1]инф.после 1999г'!J6</f>
        <v>0</v>
      </c>
      <c r="I88" s="34">
        <f>'[1]инф.после 1999г'!K6</f>
        <v>90.69999999999999</v>
      </c>
      <c r="J88" s="19">
        <f t="shared" si="4"/>
        <v>932.3000000000002</v>
      </c>
      <c r="K88" s="34">
        <f>'[1]инф.после 1999г'!L6</f>
        <v>327.8</v>
      </c>
      <c r="L88" s="20" t="s">
        <v>41</v>
      </c>
    </row>
    <row r="89" spans="1:12" ht="12.75">
      <c r="A89" s="21">
        <f t="shared" si="6"/>
        <v>86</v>
      </c>
      <c r="B89" s="49"/>
      <c r="C89" s="13" t="s">
        <v>18</v>
      </c>
      <c r="D89" s="28" t="s">
        <v>59</v>
      </c>
      <c r="E89" s="51" t="s">
        <v>60</v>
      </c>
      <c r="F89" s="16">
        <f>'[1]подр'!X1795</f>
        <v>856.9</v>
      </c>
      <c r="G89" s="17">
        <f t="shared" si="3"/>
        <v>856.9</v>
      </c>
      <c r="H89" s="34">
        <f>'[1]инф.после 1999г'!J7</f>
        <v>0</v>
      </c>
      <c r="I89" s="34">
        <f>'[1]инф.после 1999г'!K7</f>
        <v>90.49999999999999</v>
      </c>
      <c r="J89" s="19">
        <f t="shared" si="4"/>
        <v>947.4</v>
      </c>
      <c r="K89" s="34">
        <f>'[1]инф.после 1999г'!L7</f>
        <v>333.1</v>
      </c>
      <c r="L89" s="20" t="s">
        <v>41</v>
      </c>
    </row>
    <row r="90" spans="1:12" ht="12.75">
      <c r="A90" s="21">
        <f t="shared" si="6"/>
        <v>87</v>
      </c>
      <c r="B90" s="49"/>
      <c r="C90" s="13" t="s">
        <v>18</v>
      </c>
      <c r="D90" s="28" t="s">
        <v>61</v>
      </c>
      <c r="E90" s="51" t="s">
        <v>62</v>
      </c>
      <c r="F90" s="16">
        <f>'[1]подр'!X1820</f>
        <v>308</v>
      </c>
      <c r="G90" s="37">
        <f t="shared" si="3"/>
        <v>308</v>
      </c>
      <c r="H90" s="34">
        <f>'[1]инф.после 1999г'!J9</f>
        <v>0</v>
      </c>
      <c r="I90" s="34">
        <f>'[1]инф.после 1999г'!K9</f>
        <v>35.2</v>
      </c>
      <c r="J90" s="19">
        <f t="shared" si="4"/>
        <v>343.2</v>
      </c>
      <c r="K90" s="34">
        <f>'[1]инф.после 1999г'!L9</f>
        <v>61.39999999999999</v>
      </c>
      <c r="L90" s="20" t="s">
        <v>63</v>
      </c>
    </row>
    <row r="91" spans="1:12" ht="12.75">
      <c r="A91" s="21">
        <f t="shared" si="6"/>
        <v>88</v>
      </c>
      <c r="B91" s="49"/>
      <c r="C91" s="13" t="s">
        <v>18</v>
      </c>
      <c r="D91" s="28" t="s">
        <v>64</v>
      </c>
      <c r="E91" s="51" t="s">
        <v>65</v>
      </c>
      <c r="F91" s="16">
        <f>'[1]подр'!X1825</f>
        <v>967.1999999999999</v>
      </c>
      <c r="G91" s="37">
        <f t="shared" si="3"/>
        <v>967.1999999999999</v>
      </c>
      <c r="H91" s="34">
        <f>'[1]инф.после 1999г'!J8</f>
        <v>0</v>
      </c>
      <c r="I91" s="34">
        <f>'[1]инф.после 1999г'!K8</f>
        <v>159.7</v>
      </c>
      <c r="J91" s="19">
        <f t="shared" si="4"/>
        <v>1126.8999999999999</v>
      </c>
      <c r="K91" s="34">
        <f>'[1]инф.после 1999г'!L8</f>
        <v>560.6</v>
      </c>
      <c r="L91" s="20" t="s">
        <v>63</v>
      </c>
    </row>
    <row r="92" spans="1:12" ht="12.75">
      <c r="A92" s="21">
        <f t="shared" si="6"/>
        <v>89</v>
      </c>
      <c r="B92" s="49"/>
      <c r="C92" s="13" t="s">
        <v>18</v>
      </c>
      <c r="D92" s="28" t="s">
        <v>66</v>
      </c>
      <c r="E92" s="51"/>
      <c r="F92" s="16">
        <f>'[1]подр'!X1850</f>
        <v>1265.9999999999998</v>
      </c>
      <c r="G92" s="17">
        <f t="shared" si="3"/>
        <v>1265.9999999999998</v>
      </c>
      <c r="H92" s="18">
        <f>'[1]инф.после 1999г'!J11</f>
        <v>0</v>
      </c>
      <c r="I92" s="18">
        <f>'[1]инф.после 1999г'!K11</f>
        <v>134.4</v>
      </c>
      <c r="J92" s="19">
        <f t="shared" si="4"/>
        <v>1400.3999999999999</v>
      </c>
      <c r="K92" s="18">
        <f>'[1]инф.после 1999г'!L11</f>
        <v>498.8</v>
      </c>
      <c r="L92" s="20" t="s">
        <v>63</v>
      </c>
    </row>
    <row r="93" spans="1:12" ht="12.75">
      <c r="A93" s="21">
        <f t="shared" si="6"/>
        <v>90</v>
      </c>
      <c r="B93" s="49"/>
      <c r="C93" s="13" t="s">
        <v>18</v>
      </c>
      <c r="D93" s="28" t="s">
        <v>61</v>
      </c>
      <c r="E93" s="51" t="s">
        <v>67</v>
      </c>
      <c r="F93" s="16">
        <f>'[1]подр'!X1887</f>
        <v>447.39999999999986</v>
      </c>
      <c r="G93" s="17">
        <f t="shared" si="3"/>
        <v>447.39999999999986</v>
      </c>
      <c r="H93" s="18">
        <f>'[1]инф.о площ. до 1999г'!J80</f>
        <v>0</v>
      </c>
      <c r="I93" s="18">
        <f>'[1]инф.о площ. до 1999г'!K80</f>
        <v>63</v>
      </c>
      <c r="J93" s="19">
        <f t="shared" si="4"/>
        <v>510.39999999999986</v>
      </c>
      <c r="K93" s="18">
        <f>'[1]инф.о площ. до 1999г'!M80</f>
        <v>0</v>
      </c>
      <c r="L93" s="20" t="s">
        <v>68</v>
      </c>
    </row>
    <row r="94" spans="1:12" ht="12.75">
      <c r="A94" s="21">
        <f t="shared" si="6"/>
        <v>91</v>
      </c>
      <c r="B94" s="49"/>
      <c r="C94" s="13" t="s">
        <v>18</v>
      </c>
      <c r="D94" s="28" t="str">
        <f>'[1]подр'!G1902</f>
        <v>ул. Кирова</v>
      </c>
      <c r="E94" s="51" t="s">
        <v>69</v>
      </c>
      <c r="F94" s="16">
        <f>'[1]подр'!X1902</f>
        <v>308</v>
      </c>
      <c r="G94" s="17">
        <f t="shared" si="3"/>
        <v>308</v>
      </c>
      <c r="H94" s="18">
        <f>'[1]инф.после 1999г'!J12</f>
        <v>0</v>
      </c>
      <c r="I94" s="18">
        <f>'[1]инф.после 1999г'!K12</f>
        <v>34.8</v>
      </c>
      <c r="J94" s="19">
        <f t="shared" si="4"/>
        <v>342.8</v>
      </c>
      <c r="K94" s="18">
        <f>'[1]инф.после 1999г'!L12</f>
        <v>60.1</v>
      </c>
      <c r="L94" s="52"/>
    </row>
    <row r="95" spans="1:12" ht="15" customHeight="1">
      <c r="A95" s="21">
        <f t="shared" si="6"/>
        <v>92</v>
      </c>
      <c r="B95" s="53"/>
      <c r="C95" s="13" t="s">
        <v>18</v>
      </c>
      <c r="D95" s="28" t="str">
        <f>'[1]подр'!G1911</f>
        <v>пер. Ветеранов</v>
      </c>
      <c r="E95" s="54" t="str">
        <f>'[1]подр'!H1911</f>
        <v>1/2</v>
      </c>
      <c r="F95" s="16">
        <f>'[1]подр'!X1911</f>
        <v>76.9</v>
      </c>
      <c r="G95" s="17">
        <f t="shared" si="3"/>
        <v>76.9</v>
      </c>
      <c r="H95" s="55"/>
      <c r="I95" s="55"/>
      <c r="J95" s="19">
        <f>G95+H95+I95</f>
        <v>76.9</v>
      </c>
      <c r="K95" s="55"/>
      <c r="L95" s="20" t="s">
        <v>41</v>
      </c>
    </row>
    <row r="96" spans="1:12" ht="12" customHeight="1">
      <c r="A96" s="21">
        <f t="shared" si="6"/>
        <v>93</v>
      </c>
      <c r="B96" s="56"/>
      <c r="C96" s="13" t="s">
        <v>18</v>
      </c>
      <c r="D96" s="28" t="str">
        <f>'[1]подр'!G1915</f>
        <v>пер. Ленинский</v>
      </c>
      <c r="E96" s="54" t="str">
        <f>'[1]подр'!H1915</f>
        <v>9/1</v>
      </c>
      <c r="F96" s="16">
        <f>'[1]подр'!X1915</f>
        <v>45.8</v>
      </c>
      <c r="G96" s="17">
        <f t="shared" si="3"/>
        <v>45.8</v>
      </c>
      <c r="H96" s="55"/>
      <c r="I96" s="55"/>
      <c r="J96" s="19">
        <f aca="true" t="shared" si="7" ref="J96:J159">G96+H96+I96</f>
        <v>45.8</v>
      </c>
      <c r="K96" s="55"/>
      <c r="L96" s="20" t="s">
        <v>41</v>
      </c>
    </row>
    <row r="97" spans="1:12" ht="13.5" customHeight="1">
      <c r="A97" s="21">
        <f t="shared" si="6"/>
        <v>94</v>
      </c>
      <c r="B97" s="56"/>
      <c r="C97" s="13" t="s">
        <v>18</v>
      </c>
      <c r="D97" s="28" t="str">
        <f>'[1]подр'!G1916</f>
        <v>пер. Новый</v>
      </c>
      <c r="E97" s="54" t="str">
        <f>'[1]подр'!H1916</f>
        <v>4/1</v>
      </c>
      <c r="F97" s="16">
        <f>'[1]подр'!X1916</f>
        <v>33.8</v>
      </c>
      <c r="G97" s="17">
        <f t="shared" si="3"/>
        <v>33.8</v>
      </c>
      <c r="H97" s="55"/>
      <c r="I97" s="55"/>
      <c r="J97" s="19">
        <f t="shared" si="7"/>
        <v>33.8</v>
      </c>
      <c r="K97" s="55"/>
      <c r="L97" s="20" t="s">
        <v>41</v>
      </c>
    </row>
    <row r="98" spans="1:12" ht="12.75" customHeight="1">
      <c r="A98" s="21">
        <f t="shared" si="6"/>
        <v>95</v>
      </c>
      <c r="B98" s="56"/>
      <c r="C98" s="13" t="s">
        <v>18</v>
      </c>
      <c r="D98" s="28" t="str">
        <f>'[1]подр'!G1917</f>
        <v>пер. Новый</v>
      </c>
      <c r="E98" s="54" t="str">
        <f>'[1]подр'!H1917</f>
        <v>7/4,5</v>
      </c>
      <c r="F98" s="16">
        <f>'[1]подр'!X1917</f>
        <v>76</v>
      </c>
      <c r="G98" s="17">
        <f t="shared" si="3"/>
        <v>76</v>
      </c>
      <c r="H98" s="55"/>
      <c r="I98" s="55"/>
      <c r="J98" s="19">
        <f t="shared" si="7"/>
        <v>76</v>
      </c>
      <c r="K98" s="55"/>
      <c r="L98" s="20" t="s">
        <v>43</v>
      </c>
    </row>
    <row r="99" spans="1:12" ht="13.5" customHeight="1">
      <c r="A99" s="21">
        <f t="shared" si="6"/>
        <v>96</v>
      </c>
      <c r="B99" s="57"/>
      <c r="C99" s="13" t="s">
        <v>18</v>
      </c>
      <c r="D99" s="28" t="str">
        <f>'[1]подр'!G1922</f>
        <v>пер. Новый</v>
      </c>
      <c r="E99" s="54" t="str">
        <f>'[1]подр'!H1922</f>
        <v>14</v>
      </c>
      <c r="F99" s="16">
        <f>'[1]подр'!X1922</f>
        <v>84.69999999999999</v>
      </c>
      <c r="G99" s="17">
        <f t="shared" si="3"/>
        <v>84.69999999999999</v>
      </c>
      <c r="H99" s="55"/>
      <c r="I99" s="55"/>
      <c r="J99" s="19">
        <f t="shared" si="7"/>
        <v>84.69999999999999</v>
      </c>
      <c r="K99" s="55"/>
      <c r="L99" s="20" t="s">
        <v>43</v>
      </c>
    </row>
    <row r="100" spans="1:12" ht="12.75" customHeight="1">
      <c r="A100" s="21">
        <f t="shared" si="6"/>
        <v>97</v>
      </c>
      <c r="B100" s="56"/>
      <c r="C100" s="13" t="s">
        <v>18</v>
      </c>
      <c r="D100" s="28" t="str">
        <f>'[1]подр'!G1925</f>
        <v>пер. Промкомбинатов.</v>
      </c>
      <c r="E100" s="54" t="str">
        <f>'[1]подр'!H1925</f>
        <v>2а/1,4</v>
      </c>
      <c r="F100" s="16">
        <f>'[1]подр'!X1925</f>
        <v>54.599999999999994</v>
      </c>
      <c r="G100" s="17">
        <f t="shared" si="3"/>
        <v>54.599999999999994</v>
      </c>
      <c r="H100" s="55"/>
      <c r="I100" s="55"/>
      <c r="J100" s="19">
        <f t="shared" si="7"/>
        <v>54.599999999999994</v>
      </c>
      <c r="K100" s="55"/>
      <c r="L100" s="20" t="s">
        <v>70</v>
      </c>
    </row>
    <row r="101" spans="1:12" ht="12.75">
      <c r="A101" s="21">
        <f t="shared" si="6"/>
        <v>98</v>
      </c>
      <c r="B101" s="56"/>
      <c r="C101" s="13" t="s">
        <v>18</v>
      </c>
      <c r="D101" s="28" t="str">
        <f>'[1]подр'!G1929</f>
        <v>пер. Советский</v>
      </c>
      <c r="E101" s="54" t="str">
        <f>'[1]подр'!H1929</f>
        <v>7/2</v>
      </c>
      <c r="F101" s="16">
        <f>'[1]подр'!X1929</f>
        <v>31</v>
      </c>
      <c r="G101" s="17">
        <f t="shared" si="3"/>
        <v>31</v>
      </c>
      <c r="H101" s="55"/>
      <c r="I101" s="55"/>
      <c r="J101" s="19">
        <f t="shared" si="7"/>
        <v>31</v>
      </c>
      <c r="K101" s="55"/>
      <c r="L101" s="20" t="s">
        <v>41</v>
      </c>
    </row>
    <row r="102" spans="1:12" ht="12.75">
      <c r="A102" s="21">
        <f t="shared" si="6"/>
        <v>99</v>
      </c>
      <c r="B102" s="56"/>
      <c r="C102" s="13" t="s">
        <v>18</v>
      </c>
      <c r="D102" s="28" t="str">
        <f>'[1]подр'!G1932</f>
        <v>пер. Чапаевский</v>
      </c>
      <c r="E102" s="54" t="str">
        <f>'[1]подр'!H1932</f>
        <v>1б/2</v>
      </c>
      <c r="F102" s="16">
        <f>'[1]подр'!X1932</f>
        <v>37.6</v>
      </c>
      <c r="G102" s="17">
        <f t="shared" si="3"/>
        <v>37.6</v>
      </c>
      <c r="H102" s="55"/>
      <c r="I102" s="55"/>
      <c r="J102" s="19">
        <f t="shared" si="7"/>
        <v>37.6</v>
      </c>
      <c r="K102" s="55"/>
      <c r="L102" s="20" t="s">
        <v>43</v>
      </c>
    </row>
    <row r="103" spans="1:12" ht="12.75">
      <c r="A103" s="21">
        <f t="shared" si="6"/>
        <v>100</v>
      </c>
      <c r="B103" s="56"/>
      <c r="C103" s="13" t="s">
        <v>18</v>
      </c>
      <c r="D103" s="28" t="str">
        <f>'[1]подр'!G1934</f>
        <v>пер. Школьный</v>
      </c>
      <c r="E103" s="54" t="str">
        <f>'[1]подр'!H1934</f>
        <v>1/1</v>
      </c>
      <c r="F103" s="16">
        <f>'[1]подр'!X1934</f>
        <v>71.9</v>
      </c>
      <c r="G103" s="17">
        <f t="shared" si="3"/>
        <v>71.9</v>
      </c>
      <c r="H103" s="55"/>
      <c r="I103" s="55"/>
      <c r="J103" s="19">
        <f t="shared" si="7"/>
        <v>71.9</v>
      </c>
      <c r="K103" s="55"/>
      <c r="L103" s="20" t="s">
        <v>41</v>
      </c>
    </row>
    <row r="104" spans="1:12" ht="12.75">
      <c r="A104" s="21">
        <f t="shared" si="6"/>
        <v>101</v>
      </c>
      <c r="B104" s="57"/>
      <c r="C104" s="13" t="s">
        <v>18</v>
      </c>
      <c r="D104" s="28" t="str">
        <f>'[1]подр'!G1935</f>
        <v>пер. Школьный</v>
      </c>
      <c r="E104" s="54" t="str">
        <f>'[1]подр'!H1935</f>
        <v>4/2</v>
      </c>
      <c r="F104" s="16">
        <f>'[1]подр'!X1935</f>
        <v>26</v>
      </c>
      <c r="G104" s="17">
        <f t="shared" si="3"/>
        <v>26</v>
      </c>
      <c r="H104" s="55"/>
      <c r="I104" s="55"/>
      <c r="J104" s="19">
        <f t="shared" si="7"/>
        <v>26</v>
      </c>
      <c r="K104" s="55"/>
      <c r="L104" s="20" t="s">
        <v>41</v>
      </c>
    </row>
    <row r="105" spans="1:12" ht="12.75" customHeight="1">
      <c r="A105" s="21">
        <f t="shared" si="6"/>
        <v>102</v>
      </c>
      <c r="B105" s="58"/>
      <c r="C105" s="13" t="s">
        <v>18</v>
      </c>
      <c r="D105" s="28" t="str">
        <f>'[1]подр'!G1939</f>
        <v>пер.Речной</v>
      </c>
      <c r="E105" s="54" t="str">
        <f>'[1]подр'!H1939</f>
        <v>23/1</v>
      </c>
      <c r="F105" s="16">
        <f>'[1]подр'!X1939</f>
        <v>50.5</v>
      </c>
      <c r="G105" s="17">
        <f t="shared" si="3"/>
        <v>50.5</v>
      </c>
      <c r="H105" s="55"/>
      <c r="I105" s="55"/>
      <c r="J105" s="19">
        <f t="shared" si="7"/>
        <v>50.5</v>
      </c>
      <c r="K105" s="55"/>
      <c r="L105" s="20" t="s">
        <v>41</v>
      </c>
    </row>
    <row r="106" spans="1:12" ht="14.25" customHeight="1">
      <c r="A106" s="21">
        <f>A105+1</f>
        <v>103</v>
      </c>
      <c r="B106" s="59" t="s">
        <v>3</v>
      </c>
      <c r="C106" s="13" t="s">
        <v>18</v>
      </c>
      <c r="D106" s="28" t="str">
        <f>'[1]подр'!G1948</f>
        <v>ул. Березовая</v>
      </c>
      <c r="E106" s="54" t="str">
        <f>'[1]подр'!H1948</f>
        <v>6/1</v>
      </c>
      <c r="F106" s="16">
        <f>'[1]подр'!X1948</f>
        <v>55.1</v>
      </c>
      <c r="G106" s="17">
        <f t="shared" si="3"/>
        <v>55.1</v>
      </c>
      <c r="H106" s="55"/>
      <c r="I106" s="55"/>
      <c r="J106" s="19">
        <f t="shared" si="7"/>
        <v>55.1</v>
      </c>
      <c r="K106" s="55"/>
      <c r="L106" s="20" t="s">
        <v>41</v>
      </c>
    </row>
    <row r="107" spans="1:12" ht="12" customHeight="1">
      <c r="A107" s="21">
        <f aca="true" t="shared" si="8" ref="A107:A122">A106+1</f>
        <v>104</v>
      </c>
      <c r="B107" s="59" t="s">
        <v>3</v>
      </c>
      <c r="C107" s="13" t="s">
        <v>18</v>
      </c>
      <c r="D107" s="28" t="str">
        <f>'[1]подр'!G1952</f>
        <v>ул. Гоголя</v>
      </c>
      <c r="E107" s="54" t="str">
        <f>'[1]подр'!H1952</f>
        <v>7/1</v>
      </c>
      <c r="F107" s="16">
        <f>'[1]подр'!X1952</f>
        <v>41.6</v>
      </c>
      <c r="G107" s="17">
        <f t="shared" si="3"/>
        <v>41.6</v>
      </c>
      <c r="H107" s="55"/>
      <c r="I107" s="55"/>
      <c r="J107" s="19">
        <f t="shared" si="7"/>
        <v>41.6</v>
      </c>
      <c r="K107" s="55"/>
      <c r="L107" s="20" t="s">
        <v>41</v>
      </c>
    </row>
    <row r="108" spans="1:12" ht="12.75" customHeight="1">
      <c r="A108" s="21">
        <f t="shared" si="8"/>
        <v>105</v>
      </c>
      <c r="B108" s="59" t="s">
        <v>3</v>
      </c>
      <c r="C108" s="13" t="s">
        <v>18</v>
      </c>
      <c r="D108" s="28" t="str">
        <f>'[1]подр'!G1953</f>
        <v>ул. Гоголя</v>
      </c>
      <c r="E108" s="54" t="str">
        <f>'[1]подр'!H1953</f>
        <v>12/1</v>
      </c>
      <c r="F108" s="16">
        <f>'[1]подр'!X1953</f>
        <v>32.8</v>
      </c>
      <c r="G108" s="17">
        <f t="shared" si="3"/>
        <v>32.8</v>
      </c>
      <c r="H108" s="55"/>
      <c r="I108" s="55"/>
      <c r="J108" s="19">
        <f t="shared" si="7"/>
        <v>32.8</v>
      </c>
      <c r="K108" s="55"/>
      <c r="L108" s="20" t="s">
        <v>41</v>
      </c>
    </row>
    <row r="109" spans="1:12" ht="12" customHeight="1">
      <c r="A109" s="21">
        <f t="shared" si="8"/>
        <v>106</v>
      </c>
      <c r="B109" s="59" t="s">
        <v>3</v>
      </c>
      <c r="C109" s="13" t="s">
        <v>18</v>
      </c>
      <c r="D109" s="28" t="str">
        <f>'[1]подр'!G1956</f>
        <v>ул. Гоголя</v>
      </c>
      <c r="E109" s="54" t="str">
        <f>'[1]подр'!H1956</f>
        <v>24/2</v>
      </c>
      <c r="F109" s="16">
        <f>'[1]подр'!X1956</f>
        <v>37</v>
      </c>
      <c r="G109" s="17">
        <f t="shared" si="3"/>
        <v>37</v>
      </c>
      <c r="H109" s="55"/>
      <c r="I109" s="55"/>
      <c r="J109" s="19">
        <f t="shared" si="7"/>
        <v>37</v>
      </c>
      <c r="K109" s="55"/>
      <c r="L109" s="20" t="s">
        <v>41</v>
      </c>
    </row>
    <row r="110" spans="1:12" ht="12.75" customHeight="1">
      <c r="A110" s="21">
        <f t="shared" si="8"/>
        <v>107</v>
      </c>
      <c r="B110" s="59" t="s">
        <v>3</v>
      </c>
      <c r="C110" s="13" t="s">
        <v>18</v>
      </c>
      <c r="D110" s="28" t="str">
        <f>'[1]подр'!G1959</f>
        <v>ул. К. Боровинской</v>
      </c>
      <c r="E110" s="54" t="str">
        <f>'[1]подр'!H1959</f>
        <v>19</v>
      </c>
      <c r="F110" s="16">
        <f>'[1]подр'!X1959</f>
        <v>73.7</v>
      </c>
      <c r="G110" s="17">
        <f t="shared" si="3"/>
        <v>73.7</v>
      </c>
      <c r="H110" s="55"/>
      <c r="I110" s="55"/>
      <c r="J110" s="19">
        <f t="shared" si="7"/>
        <v>73.7</v>
      </c>
      <c r="K110" s="55"/>
      <c r="L110" s="20" t="s">
        <v>41</v>
      </c>
    </row>
    <row r="111" spans="1:12" ht="12" customHeight="1">
      <c r="A111" s="21">
        <f t="shared" si="8"/>
        <v>108</v>
      </c>
      <c r="B111" s="59" t="s">
        <v>3</v>
      </c>
      <c r="C111" s="13" t="s">
        <v>18</v>
      </c>
      <c r="D111" s="28" t="str">
        <f>'[1]подр'!G1962</f>
        <v>ул. К. Боровинской</v>
      </c>
      <c r="E111" s="54" t="str">
        <f>'[1]подр'!H1962</f>
        <v>20/1</v>
      </c>
      <c r="F111" s="16">
        <f>'[1]подр'!X1962</f>
        <v>59.4</v>
      </c>
      <c r="G111" s="17">
        <f t="shared" si="3"/>
        <v>59.4</v>
      </c>
      <c r="H111" s="55"/>
      <c r="I111" s="55"/>
      <c r="J111" s="19">
        <f t="shared" si="7"/>
        <v>59.4</v>
      </c>
      <c r="K111" s="55"/>
      <c r="L111" s="20" t="s">
        <v>26</v>
      </c>
    </row>
    <row r="112" spans="1:12" ht="11.25" customHeight="1">
      <c r="A112" s="21">
        <f t="shared" si="8"/>
        <v>109</v>
      </c>
      <c r="B112" s="59" t="s">
        <v>3</v>
      </c>
      <c r="C112" s="13" t="s">
        <v>18</v>
      </c>
      <c r="D112" s="28" t="str">
        <f>'[1]подр'!G1963</f>
        <v>ул. К. Боровинской</v>
      </c>
      <c r="E112" s="54" t="str">
        <f>'[1]подр'!H1963</f>
        <v>22/2</v>
      </c>
      <c r="F112" s="16">
        <f>'[1]подр'!X1963</f>
        <v>59.7</v>
      </c>
      <c r="G112" s="17">
        <f t="shared" si="3"/>
        <v>59.7</v>
      </c>
      <c r="H112" s="55"/>
      <c r="I112" s="55"/>
      <c r="J112" s="19">
        <f t="shared" si="7"/>
        <v>59.7</v>
      </c>
      <c r="K112" s="55"/>
      <c r="L112" s="20" t="s">
        <v>26</v>
      </c>
    </row>
    <row r="113" spans="1:12" ht="11.25" customHeight="1">
      <c r="A113" s="21">
        <f t="shared" si="8"/>
        <v>110</v>
      </c>
      <c r="B113" s="59" t="s">
        <v>3</v>
      </c>
      <c r="C113" s="13" t="s">
        <v>18</v>
      </c>
      <c r="D113" s="28" t="str">
        <f>'[1]подр'!G1964</f>
        <v>ул. К. Боровинской</v>
      </c>
      <c r="E113" s="54">
        <f>'[1]подр'!H1964</f>
        <v>41</v>
      </c>
      <c r="F113" s="16">
        <f>'[1]подр'!X1964</f>
        <v>141.1</v>
      </c>
      <c r="G113" s="17">
        <f t="shared" si="3"/>
        <v>141.1</v>
      </c>
      <c r="H113" s="55"/>
      <c r="I113" s="55"/>
      <c r="J113" s="19">
        <f t="shared" si="7"/>
        <v>141.1</v>
      </c>
      <c r="K113" s="55"/>
      <c r="L113" s="20" t="s">
        <v>26</v>
      </c>
    </row>
    <row r="114" spans="1:12" ht="12" customHeight="1">
      <c r="A114" s="21">
        <f t="shared" si="8"/>
        <v>111</v>
      </c>
      <c r="B114" s="59" t="s">
        <v>3</v>
      </c>
      <c r="C114" s="13" t="s">
        <v>18</v>
      </c>
      <c r="D114" s="28" t="str">
        <f>'[1]подр'!G1967</f>
        <v>ул. К. Боровинской</v>
      </c>
      <c r="E114" s="54" t="str">
        <f>'[1]подр'!H1967</f>
        <v>45/1</v>
      </c>
      <c r="F114" s="16">
        <f>'[1]подр'!X1967</f>
        <v>58.9</v>
      </c>
      <c r="G114" s="17">
        <f t="shared" si="3"/>
        <v>58.9</v>
      </c>
      <c r="H114" s="55"/>
      <c r="I114" s="55"/>
      <c r="J114" s="19">
        <f t="shared" si="7"/>
        <v>58.9</v>
      </c>
      <c r="K114" s="55"/>
      <c r="L114" s="20" t="s">
        <v>26</v>
      </c>
    </row>
    <row r="115" spans="1:12" ht="11.25" customHeight="1">
      <c r="A115" s="21">
        <f t="shared" si="8"/>
        <v>112</v>
      </c>
      <c r="B115" s="59" t="s">
        <v>3</v>
      </c>
      <c r="C115" s="13" t="s">
        <v>18</v>
      </c>
      <c r="D115" s="28" t="str">
        <f>'[1]подр'!G1970</f>
        <v>ул. Кирова</v>
      </c>
      <c r="E115" s="54">
        <f>'[1]подр'!H1970</f>
        <v>37</v>
      </c>
      <c r="F115" s="16">
        <f>'[1]подр'!X1970</f>
        <v>38</v>
      </c>
      <c r="G115" s="17">
        <f t="shared" si="3"/>
        <v>38</v>
      </c>
      <c r="H115" s="55"/>
      <c r="I115" s="55"/>
      <c r="J115" s="19">
        <f t="shared" si="7"/>
        <v>38</v>
      </c>
      <c r="K115" s="55"/>
      <c r="L115" s="20" t="s">
        <v>20</v>
      </c>
    </row>
    <row r="116" spans="1:12" ht="12" customHeight="1">
      <c r="A116" s="21">
        <f t="shared" si="8"/>
        <v>113</v>
      </c>
      <c r="B116" s="59" t="s">
        <v>3</v>
      </c>
      <c r="C116" s="13" t="s">
        <v>18</v>
      </c>
      <c r="D116" s="28" t="str">
        <f>'[1]подр'!G1976</f>
        <v>ул. Кирова</v>
      </c>
      <c r="E116" s="54" t="str">
        <f>'[1]подр'!H1976</f>
        <v>88-1</v>
      </c>
      <c r="F116" s="16">
        <f>'[1]подр'!X1976</f>
        <v>59.6</v>
      </c>
      <c r="G116" s="17">
        <f t="shared" si="3"/>
        <v>59.6</v>
      </c>
      <c r="H116" s="55"/>
      <c r="I116" s="55"/>
      <c r="J116" s="19">
        <f t="shared" si="7"/>
        <v>59.6</v>
      </c>
      <c r="K116" s="55"/>
      <c r="L116" s="20" t="s">
        <v>41</v>
      </c>
    </row>
    <row r="117" spans="1:12" ht="13.5" customHeight="1">
      <c r="A117" s="21">
        <f t="shared" si="8"/>
        <v>114</v>
      </c>
      <c r="B117" s="59" t="s">
        <v>3</v>
      </c>
      <c r="C117" s="13" t="s">
        <v>18</v>
      </c>
      <c r="D117" s="28" t="str">
        <f>'[1]подр'!G1983</f>
        <v>ул. Красноармейская</v>
      </c>
      <c r="E117" s="54" t="str">
        <f>'[1]подр'!H1983</f>
        <v>4а/1</v>
      </c>
      <c r="F117" s="16">
        <f>'[1]подр'!X1983</f>
        <v>27.2</v>
      </c>
      <c r="G117" s="17">
        <f t="shared" si="3"/>
        <v>27.2</v>
      </c>
      <c r="H117" s="55"/>
      <c r="I117" s="55"/>
      <c r="J117" s="19">
        <f t="shared" si="7"/>
        <v>27.2</v>
      </c>
      <c r="K117" s="55"/>
      <c r="L117" s="20" t="s">
        <v>41</v>
      </c>
    </row>
    <row r="118" spans="1:12" ht="13.5" customHeight="1">
      <c r="A118" s="21">
        <f t="shared" si="8"/>
        <v>115</v>
      </c>
      <c r="B118" s="59" t="s">
        <v>3</v>
      </c>
      <c r="C118" s="13" t="s">
        <v>18</v>
      </c>
      <c r="D118" s="28" t="str">
        <f>'[1]подр'!G1986</f>
        <v>ул. Красноармейская</v>
      </c>
      <c r="E118" s="54" t="str">
        <f>'[1]подр'!H1986</f>
        <v>59/1</v>
      </c>
      <c r="F118" s="16">
        <f>'[1]подр'!X1986</f>
        <v>22.5</v>
      </c>
      <c r="G118" s="17">
        <f t="shared" si="3"/>
        <v>22.5</v>
      </c>
      <c r="H118" s="55"/>
      <c r="I118" s="55"/>
      <c r="J118" s="19">
        <f t="shared" si="7"/>
        <v>22.5</v>
      </c>
      <c r="K118" s="55"/>
      <c r="L118" s="20" t="s">
        <v>41</v>
      </c>
    </row>
    <row r="119" spans="1:12" ht="11.25" customHeight="1">
      <c r="A119" s="21">
        <f t="shared" si="8"/>
        <v>116</v>
      </c>
      <c r="B119" s="59" t="s">
        <v>3</v>
      </c>
      <c r="C119" s="13" t="s">
        <v>18</v>
      </c>
      <c r="D119" s="28" t="str">
        <f>'[1]подр'!G1988</f>
        <v>ул. Кузнецова</v>
      </c>
      <c r="E119" s="54" t="str">
        <f>'[1]подр'!H1988</f>
        <v>12/3</v>
      </c>
      <c r="F119" s="16">
        <f>'[1]подр'!X1988</f>
        <v>19.4</v>
      </c>
      <c r="G119" s="17">
        <f t="shared" si="3"/>
        <v>19.4</v>
      </c>
      <c r="H119" s="55"/>
      <c r="I119" s="55"/>
      <c r="J119" s="19">
        <f t="shared" si="7"/>
        <v>19.4</v>
      </c>
      <c r="K119" s="55"/>
      <c r="L119" s="20" t="s">
        <v>41</v>
      </c>
    </row>
    <row r="120" spans="1:12" ht="14.25" customHeight="1">
      <c r="A120" s="21">
        <f t="shared" si="8"/>
        <v>117</v>
      </c>
      <c r="B120" s="59" t="s">
        <v>3</v>
      </c>
      <c r="C120" s="13" t="s">
        <v>18</v>
      </c>
      <c r="D120" s="28" t="str">
        <f>'[1]подр'!G1990</f>
        <v>ул. Кузнецова, до 13.02.14г</v>
      </c>
      <c r="E120" s="54" t="str">
        <f>'[1]подр'!H1990</f>
        <v>25/2</v>
      </c>
      <c r="F120" s="16">
        <f>'[1]подр'!X1990</f>
        <v>43.6</v>
      </c>
      <c r="G120" s="17">
        <f t="shared" si="3"/>
        <v>43.6</v>
      </c>
      <c r="H120" s="55"/>
      <c r="I120" s="55"/>
      <c r="J120" s="19">
        <f t="shared" si="7"/>
        <v>43.6</v>
      </c>
      <c r="K120" s="55"/>
      <c r="L120" s="20" t="s">
        <v>43</v>
      </c>
    </row>
    <row r="121" spans="1:12" ht="12.75" customHeight="1">
      <c r="A121" s="21">
        <f t="shared" si="8"/>
        <v>118</v>
      </c>
      <c r="B121" s="59" t="s">
        <v>3</v>
      </c>
      <c r="C121" s="13" t="s">
        <v>18</v>
      </c>
      <c r="D121" s="28" t="str">
        <f>'[1]подр'!G1991</f>
        <v>ул. Кузнецова</v>
      </c>
      <c r="E121" s="54" t="str">
        <f>'[1]подр'!H1991</f>
        <v>27/1</v>
      </c>
      <c r="F121" s="16">
        <f>'[1]подр'!X1991</f>
        <v>29.9</v>
      </c>
      <c r="G121" s="17">
        <f t="shared" si="3"/>
        <v>29.9</v>
      </c>
      <c r="H121" s="55"/>
      <c r="I121" s="55"/>
      <c r="J121" s="19">
        <f t="shared" si="7"/>
        <v>29.9</v>
      </c>
      <c r="K121" s="55"/>
      <c r="L121" s="20" t="s">
        <v>43</v>
      </c>
    </row>
    <row r="122" spans="1:12" ht="13.5" customHeight="1">
      <c r="A122" s="21">
        <f t="shared" si="8"/>
        <v>119</v>
      </c>
      <c r="B122" s="59" t="s">
        <v>3</v>
      </c>
      <c r="C122" s="13" t="s">
        <v>18</v>
      </c>
      <c r="D122" s="28" t="str">
        <f>'[1]подр'!G1992</f>
        <v>ул. Кузнецова</v>
      </c>
      <c r="E122" s="54" t="str">
        <f>'[1]подр'!H1992</f>
        <v>30/1</v>
      </c>
      <c r="F122" s="16">
        <f>'[1]подр'!X1992</f>
        <v>36.4</v>
      </c>
      <c r="G122" s="17">
        <f t="shared" si="3"/>
        <v>36.4</v>
      </c>
      <c r="H122" s="55"/>
      <c r="I122" s="55"/>
      <c r="J122" s="19">
        <f t="shared" si="7"/>
        <v>36.4</v>
      </c>
      <c r="K122" s="55"/>
      <c r="L122" s="20" t="s">
        <v>43</v>
      </c>
    </row>
    <row r="123" spans="1:12" ht="13.5" customHeight="1">
      <c r="A123" s="21">
        <f>A122+1</f>
        <v>120</v>
      </c>
      <c r="B123" s="59" t="s">
        <v>3</v>
      </c>
      <c r="C123" s="13" t="s">
        <v>18</v>
      </c>
      <c r="D123" s="28" t="str">
        <f>'[1]подр'!G1993</f>
        <v>ул. Кузнецова</v>
      </c>
      <c r="E123" s="54" t="str">
        <f>'[1]подр'!H1993</f>
        <v>31б</v>
      </c>
      <c r="F123" s="16">
        <f>'[1]подр'!X1993</f>
        <v>91.4</v>
      </c>
      <c r="G123" s="17">
        <f t="shared" si="3"/>
        <v>91.4</v>
      </c>
      <c r="H123" s="55"/>
      <c r="I123" s="55"/>
      <c r="J123" s="19">
        <f t="shared" si="7"/>
        <v>91.4</v>
      </c>
      <c r="K123" s="55"/>
      <c r="L123" s="20" t="s">
        <v>43</v>
      </c>
    </row>
    <row r="124" spans="1:12" ht="12" customHeight="1">
      <c r="A124" s="21">
        <f aca="true" t="shared" si="9" ref="A124:A141">A123+1</f>
        <v>121</v>
      </c>
      <c r="B124" s="59" t="s">
        <v>3</v>
      </c>
      <c r="C124" s="13" t="s">
        <v>18</v>
      </c>
      <c r="D124" s="28" t="str">
        <f>'[1]подр'!G1997</f>
        <v>ул. Кузнецова, вр.рег.до 16.06.2014г</v>
      </c>
      <c r="E124" s="54" t="str">
        <f>'[1]подр'!H1997</f>
        <v>36/2</v>
      </c>
      <c r="F124" s="16">
        <f>'[1]подр'!X1997</f>
        <v>21.1</v>
      </c>
      <c r="G124" s="17">
        <f t="shared" si="3"/>
        <v>21.1</v>
      </c>
      <c r="H124" s="55"/>
      <c r="I124" s="55"/>
      <c r="J124" s="19">
        <f t="shared" si="7"/>
        <v>21.1</v>
      </c>
      <c r="K124" s="55"/>
      <c r="L124" s="20" t="s">
        <v>43</v>
      </c>
    </row>
    <row r="125" spans="1:12" ht="12" customHeight="1">
      <c r="A125" s="21">
        <f t="shared" si="9"/>
        <v>122</v>
      </c>
      <c r="B125" s="59" t="s">
        <v>3</v>
      </c>
      <c r="C125" s="13" t="s">
        <v>18</v>
      </c>
      <c r="D125" s="28" t="str">
        <f>'[1]подр'!G1999</f>
        <v>ул. Куйбышева</v>
      </c>
      <c r="E125" s="54" t="str">
        <f>'[1]подр'!H1999</f>
        <v>138/2</v>
      </c>
      <c r="F125" s="16">
        <f>'[1]подр'!X1999</f>
        <v>50.4</v>
      </c>
      <c r="G125" s="17">
        <f t="shared" si="3"/>
        <v>50.4</v>
      </c>
      <c r="H125" s="55"/>
      <c r="I125" s="55"/>
      <c r="J125" s="19">
        <f t="shared" si="7"/>
        <v>50.4</v>
      </c>
      <c r="K125" s="55"/>
      <c r="L125" s="20" t="s">
        <v>43</v>
      </c>
    </row>
    <row r="126" spans="1:12" ht="11.25" customHeight="1">
      <c r="A126" s="21">
        <f t="shared" si="9"/>
        <v>123</v>
      </c>
      <c r="B126" s="59" t="s">
        <v>3</v>
      </c>
      <c r="C126" s="13" t="s">
        <v>18</v>
      </c>
      <c r="D126" s="28" t="str">
        <f>'[1]подр'!G2000</f>
        <v>ул. Куйбышева</v>
      </c>
      <c r="E126" s="54" t="str">
        <f>'[1]подр'!H2000</f>
        <v>144ж/2,3</v>
      </c>
      <c r="F126" s="16">
        <f>'[1]подр'!X2000</f>
        <v>205.10000000000002</v>
      </c>
      <c r="G126" s="17">
        <f t="shared" si="3"/>
        <v>205.10000000000002</v>
      </c>
      <c r="H126" s="55"/>
      <c r="I126" s="55"/>
      <c r="J126" s="19">
        <f t="shared" si="7"/>
        <v>205.10000000000002</v>
      </c>
      <c r="K126" s="55"/>
      <c r="L126" s="20" t="s">
        <v>43</v>
      </c>
    </row>
    <row r="127" spans="1:12" s="61" customFormat="1" ht="15" customHeight="1">
      <c r="A127" s="21">
        <f t="shared" si="9"/>
        <v>124</v>
      </c>
      <c r="B127" s="59" t="s">
        <v>3</v>
      </c>
      <c r="C127" s="13" t="s">
        <v>18</v>
      </c>
      <c r="D127" s="28" t="str">
        <f>'[1]подр'!G2003</f>
        <v>ул. Куйбышева</v>
      </c>
      <c r="E127" s="54" t="str">
        <f>'[1]подр'!H2003</f>
        <v>169/2</v>
      </c>
      <c r="F127" s="16">
        <f>'[1]подр'!X2003</f>
        <v>37.3</v>
      </c>
      <c r="G127" s="17">
        <f t="shared" si="3"/>
        <v>37.3</v>
      </c>
      <c r="H127" s="60"/>
      <c r="I127" s="60"/>
      <c r="J127" s="19">
        <f t="shared" si="7"/>
        <v>37.3</v>
      </c>
      <c r="K127" s="60"/>
      <c r="L127" s="20" t="s">
        <v>43</v>
      </c>
    </row>
    <row r="128" spans="1:12" ht="13.5" customHeight="1">
      <c r="A128" s="21">
        <f t="shared" si="9"/>
        <v>125</v>
      </c>
      <c r="B128" s="59" t="s">
        <v>3</v>
      </c>
      <c r="C128" s="13" t="s">
        <v>18</v>
      </c>
      <c r="D128" s="28" t="str">
        <f>'[1]подр'!G2005</f>
        <v>ул. Ленина</v>
      </c>
      <c r="E128" s="54" t="str">
        <f>'[1]подр'!H2005</f>
        <v>59/1</v>
      </c>
      <c r="F128" s="16">
        <f>'[1]подр'!X2005</f>
        <v>37.4</v>
      </c>
      <c r="G128" s="17">
        <f t="shared" si="3"/>
        <v>37.4</v>
      </c>
      <c r="H128" s="55"/>
      <c r="I128" s="55"/>
      <c r="J128" s="19">
        <f t="shared" si="7"/>
        <v>37.4</v>
      </c>
      <c r="K128" s="55"/>
      <c r="L128" s="20" t="s">
        <v>41</v>
      </c>
    </row>
    <row r="129" spans="1:12" ht="13.5" customHeight="1">
      <c r="A129" s="21">
        <f t="shared" si="9"/>
        <v>126</v>
      </c>
      <c r="B129" s="59" t="s">
        <v>3</v>
      </c>
      <c r="C129" s="13" t="s">
        <v>18</v>
      </c>
      <c r="D129" s="28" t="str">
        <f>'[1]подр'!G2006</f>
        <v>ул. Ленина</v>
      </c>
      <c r="E129" s="54">
        <f>'[1]подр'!H2006</f>
        <v>69</v>
      </c>
      <c r="F129" s="16">
        <f>'[1]подр'!X2006</f>
        <v>60.4</v>
      </c>
      <c r="G129" s="17">
        <f t="shared" si="3"/>
        <v>60.4</v>
      </c>
      <c r="H129" s="55"/>
      <c r="I129" s="55"/>
      <c r="J129" s="19">
        <f t="shared" si="7"/>
        <v>60.4</v>
      </c>
      <c r="K129" s="55"/>
      <c r="L129" s="20" t="s">
        <v>26</v>
      </c>
    </row>
    <row r="130" spans="1:12" ht="14.25" customHeight="1">
      <c r="A130" s="21">
        <f t="shared" si="9"/>
        <v>127</v>
      </c>
      <c r="B130" s="59" t="s">
        <v>3</v>
      </c>
      <c r="C130" s="13" t="s">
        <v>18</v>
      </c>
      <c r="D130" s="28" t="str">
        <f>'[1]подр'!G2009</f>
        <v>ул. Ленина</v>
      </c>
      <c r="E130" s="54" t="str">
        <f>'[1]подр'!H2009</f>
        <v>89/1,4</v>
      </c>
      <c r="F130" s="16">
        <f>'[1]подр'!X2009</f>
        <v>63.300000000000004</v>
      </c>
      <c r="G130" s="17">
        <f t="shared" si="3"/>
        <v>63.300000000000004</v>
      </c>
      <c r="H130" s="55"/>
      <c r="I130" s="55"/>
      <c r="J130" s="19">
        <f t="shared" si="7"/>
        <v>63.300000000000004</v>
      </c>
      <c r="K130" s="55"/>
      <c r="L130" s="20" t="s">
        <v>26</v>
      </c>
    </row>
    <row r="131" spans="1:12" ht="12.75" customHeight="1">
      <c r="A131" s="21">
        <f t="shared" si="9"/>
        <v>128</v>
      </c>
      <c r="B131" s="59" t="s">
        <v>3</v>
      </c>
      <c r="C131" s="13" t="s">
        <v>18</v>
      </c>
      <c r="D131" s="28" t="str">
        <f>'[1]подр'!G2012</f>
        <v>ул. Ленина</v>
      </c>
      <c r="E131" s="54" t="str">
        <f>'[1]подр'!H2012</f>
        <v>91/3,4</v>
      </c>
      <c r="F131" s="16">
        <f>'[1]подр'!X2012</f>
        <v>33.5</v>
      </c>
      <c r="G131" s="17">
        <f t="shared" si="3"/>
        <v>33.5</v>
      </c>
      <c r="H131" s="55"/>
      <c r="I131" s="55"/>
      <c r="J131" s="19">
        <f t="shared" si="7"/>
        <v>33.5</v>
      </c>
      <c r="K131" s="55"/>
      <c r="L131" s="20" t="s">
        <v>26</v>
      </c>
    </row>
    <row r="132" spans="1:12" ht="10.5" customHeight="1">
      <c r="A132" s="21">
        <f t="shared" si="9"/>
        <v>129</v>
      </c>
      <c r="B132" s="59" t="s">
        <v>3</v>
      </c>
      <c r="C132" s="13" t="s">
        <v>18</v>
      </c>
      <c r="D132" s="28" t="str">
        <f>'[1]подр'!G2015</f>
        <v>ул. Ленина</v>
      </c>
      <c r="E132" s="54" t="str">
        <f>'[1]подр'!H2015</f>
        <v>151/1</v>
      </c>
      <c r="F132" s="16">
        <f>'[1]подр'!X2015</f>
        <v>64.8</v>
      </c>
      <c r="G132" s="17">
        <f aca="true" t="shared" si="10" ref="G132:G165">F132</f>
        <v>64.8</v>
      </c>
      <c r="H132" s="55"/>
      <c r="I132" s="55"/>
      <c r="J132" s="19">
        <f t="shared" si="7"/>
        <v>64.8</v>
      </c>
      <c r="K132" s="55"/>
      <c r="L132" s="20" t="s">
        <v>41</v>
      </c>
    </row>
    <row r="133" spans="1:12" ht="11.25" customHeight="1">
      <c r="A133" s="21">
        <f t="shared" si="9"/>
        <v>130</v>
      </c>
      <c r="B133" s="59" t="s">
        <v>3</v>
      </c>
      <c r="C133" s="13" t="s">
        <v>18</v>
      </c>
      <c r="D133" s="28" t="str">
        <f>'[1]подр'!G2017</f>
        <v>ул. Лермонтова</v>
      </c>
      <c r="E133" s="54" t="str">
        <f>'[1]подр'!H2017</f>
        <v>112/2</v>
      </c>
      <c r="F133" s="16">
        <f>'[1]подр'!X2017</f>
        <v>29.7</v>
      </c>
      <c r="G133" s="17">
        <f t="shared" si="10"/>
        <v>29.7</v>
      </c>
      <c r="H133" s="55"/>
      <c r="I133" s="55"/>
      <c r="J133" s="19">
        <f t="shared" si="7"/>
        <v>29.7</v>
      </c>
      <c r="K133" s="55"/>
      <c r="L133" s="20" t="s">
        <v>41</v>
      </c>
    </row>
    <row r="134" spans="1:12" ht="12.75" customHeight="1">
      <c r="A134" s="21">
        <f t="shared" si="9"/>
        <v>131</v>
      </c>
      <c r="B134" s="59" t="s">
        <v>3</v>
      </c>
      <c r="C134" s="13" t="s">
        <v>18</v>
      </c>
      <c r="D134" s="62" t="str">
        <f>'[1]подр'!G2025</f>
        <v>ул. Машиностроителей</v>
      </c>
      <c r="E134" s="54" t="str">
        <f>'[1]подр'!H2025</f>
        <v>1/2</v>
      </c>
      <c r="F134" s="16">
        <f>'[1]подр'!X2025</f>
        <v>60.6</v>
      </c>
      <c r="G134" s="17">
        <f t="shared" si="10"/>
        <v>60.6</v>
      </c>
      <c r="H134" s="55"/>
      <c r="I134" s="55"/>
      <c r="J134" s="19">
        <f t="shared" si="7"/>
        <v>60.6</v>
      </c>
      <c r="K134" s="55"/>
      <c r="L134" s="20" t="s">
        <v>41</v>
      </c>
    </row>
    <row r="135" spans="1:12" ht="12" customHeight="1">
      <c r="A135" s="21">
        <f t="shared" si="9"/>
        <v>132</v>
      </c>
      <c r="B135" s="59" t="s">
        <v>3</v>
      </c>
      <c r="C135" s="13" t="s">
        <v>18</v>
      </c>
      <c r="D135" s="62" t="str">
        <f>'[1]подр'!G2026</f>
        <v>ул. Машиностроителей</v>
      </c>
      <c r="E135" s="54" t="str">
        <f>'[1]подр'!H2026</f>
        <v>2/3</v>
      </c>
      <c r="F135" s="16">
        <f>'[1]подр'!X2026</f>
        <v>46.5</v>
      </c>
      <c r="G135" s="17">
        <f t="shared" si="10"/>
        <v>46.5</v>
      </c>
      <c r="H135" s="55"/>
      <c r="I135" s="55"/>
      <c r="J135" s="19">
        <f t="shared" si="7"/>
        <v>46.5</v>
      </c>
      <c r="K135" s="55"/>
      <c r="L135" s="20" t="s">
        <v>41</v>
      </c>
    </row>
    <row r="136" spans="1:12" ht="12.75" customHeight="1">
      <c r="A136" s="21">
        <f t="shared" si="9"/>
        <v>133</v>
      </c>
      <c r="B136" s="59" t="s">
        <v>3</v>
      </c>
      <c r="C136" s="13" t="s">
        <v>18</v>
      </c>
      <c r="D136" s="62" t="str">
        <f>'[1]подр'!G2027</f>
        <v>ул. Машиностроителей</v>
      </c>
      <c r="E136" s="54" t="str">
        <f>'[1]подр'!H2027</f>
        <v>4/1</v>
      </c>
      <c r="F136" s="16">
        <f>'[1]подр'!X2027</f>
        <v>46.7</v>
      </c>
      <c r="G136" s="17">
        <f t="shared" si="10"/>
        <v>46.7</v>
      </c>
      <c r="H136" s="55"/>
      <c r="I136" s="55"/>
      <c r="J136" s="19">
        <f t="shared" si="7"/>
        <v>46.7</v>
      </c>
      <c r="K136" s="55"/>
      <c r="L136" s="20" t="s">
        <v>41</v>
      </c>
    </row>
    <row r="137" spans="1:12" ht="12.75" customHeight="1">
      <c r="A137" s="21">
        <f t="shared" si="9"/>
        <v>134</v>
      </c>
      <c r="B137" s="59" t="s">
        <v>3</v>
      </c>
      <c r="C137" s="13" t="s">
        <v>18</v>
      </c>
      <c r="D137" s="62" t="str">
        <f>'[1]подр'!G2028</f>
        <v>ул. Машиностроителей</v>
      </c>
      <c r="E137" s="54" t="str">
        <f>'[1]подр'!H2028</f>
        <v>8/1</v>
      </c>
      <c r="F137" s="16">
        <f>'[1]подр'!X2028</f>
        <v>46.6</v>
      </c>
      <c r="G137" s="17">
        <f t="shared" si="10"/>
        <v>46.6</v>
      </c>
      <c r="H137" s="55"/>
      <c r="I137" s="55"/>
      <c r="J137" s="19">
        <f t="shared" si="7"/>
        <v>46.6</v>
      </c>
      <c r="K137" s="55"/>
      <c r="L137" s="20" t="s">
        <v>41</v>
      </c>
    </row>
    <row r="138" spans="1:12" ht="12" customHeight="1">
      <c r="A138" s="21">
        <f t="shared" si="9"/>
        <v>135</v>
      </c>
      <c r="B138" s="59" t="s">
        <v>3</v>
      </c>
      <c r="C138" s="13" t="s">
        <v>18</v>
      </c>
      <c r="D138" s="28" t="str">
        <f>'[1]подр'!G2030</f>
        <v>ул. Мелиораторов</v>
      </c>
      <c r="E138" s="54" t="str">
        <f>'[1]подр'!H2030</f>
        <v>13/2</v>
      </c>
      <c r="F138" s="16">
        <f>'[1]подр'!X2030</f>
        <v>72.4</v>
      </c>
      <c r="G138" s="17">
        <f t="shared" si="10"/>
        <v>72.4</v>
      </c>
      <c r="H138" s="55"/>
      <c r="I138" s="55"/>
      <c r="J138" s="19">
        <f t="shared" si="7"/>
        <v>72.4</v>
      </c>
      <c r="K138" s="55"/>
      <c r="L138" s="20" t="s">
        <v>41</v>
      </c>
    </row>
    <row r="139" spans="1:12" ht="11.25" customHeight="1">
      <c r="A139" s="21">
        <f t="shared" si="9"/>
        <v>136</v>
      </c>
      <c r="B139" s="59" t="s">
        <v>3</v>
      </c>
      <c r="C139" s="13" t="s">
        <v>18</v>
      </c>
      <c r="D139" s="28" t="str">
        <f>'[1]подр'!G2031</f>
        <v>ул. Механизаторов, до 20.03.14г,</v>
      </c>
      <c r="E139" s="54" t="str">
        <f>'[1]подр'!H2031</f>
        <v>14/1</v>
      </c>
      <c r="F139" s="16">
        <f>'[1]подр'!X2031</f>
        <v>21.7</v>
      </c>
      <c r="G139" s="17">
        <f t="shared" si="10"/>
        <v>21.7</v>
      </c>
      <c r="H139" s="55"/>
      <c r="I139" s="55"/>
      <c r="J139" s="19">
        <f t="shared" si="7"/>
        <v>21.7</v>
      </c>
      <c r="K139" s="55"/>
      <c r="L139" s="20" t="s">
        <v>43</v>
      </c>
    </row>
    <row r="140" spans="1:12" ht="12.75" customHeight="1">
      <c r="A140" s="21">
        <f t="shared" si="9"/>
        <v>137</v>
      </c>
      <c r="B140" s="58"/>
      <c r="C140" s="13" t="s">
        <v>18</v>
      </c>
      <c r="D140" s="28" t="str">
        <f>'[1]подр'!G2033</f>
        <v>ул. Некрасова</v>
      </c>
      <c r="E140" s="54" t="str">
        <f>'[1]подр'!H2033</f>
        <v>8/3</v>
      </c>
      <c r="F140" s="16">
        <f>'[1]подр'!X2033</f>
        <v>30.6</v>
      </c>
      <c r="G140" s="17">
        <f t="shared" si="10"/>
        <v>30.6</v>
      </c>
      <c r="H140" s="55"/>
      <c r="I140" s="55"/>
      <c r="J140" s="19">
        <f t="shared" si="7"/>
        <v>30.6</v>
      </c>
      <c r="K140" s="55"/>
      <c r="L140" s="20" t="s">
        <v>41</v>
      </c>
    </row>
    <row r="141" spans="1:12" ht="10.5" customHeight="1">
      <c r="A141" s="21">
        <f t="shared" si="9"/>
        <v>138</v>
      </c>
      <c r="B141" s="63" t="s">
        <v>71</v>
      </c>
      <c r="C141" s="13" t="s">
        <v>18</v>
      </c>
      <c r="D141" s="28" t="str">
        <f>'[1]подр'!G2035</f>
        <v>ул. Некрасова</v>
      </c>
      <c r="E141" s="54">
        <f>'[1]подр'!H2035</f>
        <v>12</v>
      </c>
      <c r="F141" s="16">
        <f>'[1]подр'!X2035</f>
        <v>63</v>
      </c>
      <c r="G141" s="17">
        <f t="shared" si="10"/>
        <v>63</v>
      </c>
      <c r="H141" s="55"/>
      <c r="I141" s="55"/>
      <c r="J141" s="19">
        <f t="shared" si="7"/>
        <v>63</v>
      </c>
      <c r="K141" s="55"/>
      <c r="L141" s="20" t="s">
        <v>41</v>
      </c>
    </row>
    <row r="142" spans="1:12" ht="11.25" customHeight="1">
      <c r="A142" s="21">
        <f>A141+1</f>
        <v>139</v>
      </c>
      <c r="B142" s="63" t="s">
        <v>71</v>
      </c>
      <c r="C142" s="13" t="s">
        <v>18</v>
      </c>
      <c r="D142" s="28" t="str">
        <f>'[1]подр'!G2038</f>
        <v>ул. Некрасова</v>
      </c>
      <c r="E142" s="54" t="str">
        <f>'[1]подр'!H2038</f>
        <v>15/2</v>
      </c>
      <c r="F142" s="16">
        <f>'[1]подр'!X2038</f>
        <v>44</v>
      </c>
      <c r="G142" s="17">
        <f t="shared" si="10"/>
        <v>44</v>
      </c>
      <c r="H142" s="55"/>
      <c r="I142" s="55"/>
      <c r="J142" s="19">
        <f t="shared" si="7"/>
        <v>44</v>
      </c>
      <c r="K142" s="55"/>
      <c r="L142" s="20" t="s">
        <v>41</v>
      </c>
    </row>
    <row r="143" spans="1:12" ht="12" customHeight="1">
      <c r="A143" s="21">
        <f aca="true" t="shared" si="11" ref="A143:A158">A142+1</f>
        <v>140</v>
      </c>
      <c r="B143" s="63" t="s">
        <v>71</v>
      </c>
      <c r="C143" s="13" t="s">
        <v>18</v>
      </c>
      <c r="D143" s="28" t="str">
        <f>'[1]подр'!G2044</f>
        <v>ул. 40 лет Октября</v>
      </c>
      <c r="E143" s="54" t="str">
        <f>'[1]подр'!H2044</f>
        <v>3/1,4</v>
      </c>
      <c r="F143" s="16">
        <f>'[1]подр'!X2044</f>
        <v>70.19999999999999</v>
      </c>
      <c r="G143" s="17">
        <f t="shared" si="10"/>
        <v>70.19999999999999</v>
      </c>
      <c r="H143" s="55"/>
      <c r="I143" s="55"/>
      <c r="J143" s="19">
        <f t="shared" si="7"/>
        <v>70.19999999999999</v>
      </c>
      <c r="K143" s="55"/>
      <c r="L143" s="20" t="s">
        <v>41</v>
      </c>
    </row>
    <row r="144" spans="1:12" ht="11.25" customHeight="1">
      <c r="A144" s="21">
        <f t="shared" si="11"/>
        <v>141</v>
      </c>
      <c r="B144" s="63" t="s">
        <v>72</v>
      </c>
      <c r="C144" s="13" t="s">
        <v>18</v>
      </c>
      <c r="D144" s="28" t="str">
        <f>'[1]подр'!G2050</f>
        <v>ул. Островского</v>
      </c>
      <c r="E144" s="54" t="str">
        <f>'[1]подр'!H2050</f>
        <v>37а/2</v>
      </c>
      <c r="F144" s="16">
        <f>'[1]подр'!X2050</f>
        <v>45.6</v>
      </c>
      <c r="G144" s="17">
        <f t="shared" si="10"/>
        <v>45.6</v>
      </c>
      <c r="H144" s="55"/>
      <c r="I144" s="55"/>
      <c r="J144" s="19">
        <f t="shared" si="7"/>
        <v>45.6</v>
      </c>
      <c r="K144" s="55"/>
      <c r="L144" s="20" t="s">
        <v>41</v>
      </c>
    </row>
    <row r="145" spans="1:12" ht="12" customHeight="1">
      <c r="A145" s="21">
        <f t="shared" si="11"/>
        <v>142</v>
      </c>
      <c r="B145" s="63" t="s">
        <v>73</v>
      </c>
      <c r="C145" s="13" t="s">
        <v>18</v>
      </c>
      <c r="D145" s="28" t="str">
        <f>'[1]подр'!G2056</f>
        <v> ул. Пионерская</v>
      </c>
      <c r="E145" s="54" t="str">
        <f>'[1]подр'!H2056</f>
        <v>13/1</v>
      </c>
      <c r="F145" s="16">
        <f>'[1]подр'!X2056</f>
        <v>40.4</v>
      </c>
      <c r="G145" s="17">
        <f t="shared" si="10"/>
        <v>40.4</v>
      </c>
      <c r="H145" s="55"/>
      <c r="I145" s="55"/>
      <c r="J145" s="19">
        <f t="shared" si="7"/>
        <v>40.4</v>
      </c>
      <c r="K145" s="55"/>
      <c r="L145" s="20" t="s">
        <v>41</v>
      </c>
    </row>
    <row r="146" spans="1:12" ht="12.75" customHeight="1">
      <c r="A146" s="21">
        <f t="shared" si="11"/>
        <v>143</v>
      </c>
      <c r="B146" s="63" t="s">
        <v>73</v>
      </c>
      <c r="C146" s="13" t="s">
        <v>18</v>
      </c>
      <c r="D146" s="28" t="str">
        <f>'[1]подр'!G2057</f>
        <v>ул. Первомайская</v>
      </c>
      <c r="E146" s="54">
        <f>'[1]подр'!H2057</f>
        <v>18</v>
      </c>
      <c r="F146" s="16">
        <f>'[1]подр'!X2057</f>
        <v>124.7</v>
      </c>
      <c r="G146" s="17">
        <f t="shared" si="10"/>
        <v>124.7</v>
      </c>
      <c r="H146" s="55"/>
      <c r="I146" s="55"/>
      <c r="J146" s="19">
        <f t="shared" si="7"/>
        <v>124.7</v>
      </c>
      <c r="K146" s="55"/>
      <c r="L146" s="20" t="s">
        <v>43</v>
      </c>
    </row>
    <row r="147" spans="1:12" s="61" customFormat="1" ht="12.75" customHeight="1">
      <c r="A147" s="21">
        <f t="shared" si="11"/>
        <v>144</v>
      </c>
      <c r="B147" s="64" t="s">
        <v>74</v>
      </c>
      <c r="C147" s="13" t="s">
        <v>18</v>
      </c>
      <c r="D147" s="28" t="str">
        <f>'[1]подр'!G2064</f>
        <v>ул. Пушкина</v>
      </c>
      <c r="E147" s="54" t="str">
        <f>'[1]подр'!H2064</f>
        <v>18/2</v>
      </c>
      <c r="F147" s="16">
        <f>'[1]подр'!X2064</f>
        <v>26.5</v>
      </c>
      <c r="G147" s="17">
        <f t="shared" si="10"/>
        <v>26.5</v>
      </c>
      <c r="H147" s="60"/>
      <c r="I147" s="60"/>
      <c r="J147" s="19">
        <f t="shared" si="7"/>
        <v>26.5</v>
      </c>
      <c r="K147" s="60"/>
      <c r="L147" s="20" t="s">
        <v>43</v>
      </c>
    </row>
    <row r="148" spans="1:12" ht="12.75" customHeight="1">
      <c r="A148" s="21">
        <f t="shared" si="11"/>
        <v>145</v>
      </c>
      <c r="B148" s="58"/>
      <c r="C148" s="13" t="s">
        <v>18</v>
      </c>
      <c r="D148" s="28" t="str">
        <f>'[1]подр'!G2065</f>
        <v>ул. Пушкина</v>
      </c>
      <c r="E148" s="54" t="str">
        <f>'[1]подр'!H2065</f>
        <v>20/1,2</v>
      </c>
      <c r="F148" s="16">
        <f>'[1]подр'!X2065</f>
        <v>44.5</v>
      </c>
      <c r="G148" s="17">
        <f t="shared" si="10"/>
        <v>44.5</v>
      </c>
      <c r="H148" s="55"/>
      <c r="I148" s="55"/>
      <c r="J148" s="19">
        <f t="shared" si="7"/>
        <v>44.5</v>
      </c>
      <c r="K148" s="55"/>
      <c r="L148" s="20" t="s">
        <v>41</v>
      </c>
    </row>
    <row r="149" spans="1:12" ht="12" customHeight="1">
      <c r="A149" s="21">
        <f t="shared" si="11"/>
        <v>146</v>
      </c>
      <c r="B149" s="63" t="s">
        <v>74</v>
      </c>
      <c r="C149" s="13" t="s">
        <v>18</v>
      </c>
      <c r="D149" s="28" t="str">
        <f>'[1]подр'!G2067</f>
        <v>ул. Разведчиков</v>
      </c>
      <c r="E149" s="54" t="str">
        <f>'[1]подр'!H2067</f>
        <v>9/3</v>
      </c>
      <c r="F149" s="16">
        <f>'[1]подр'!X2067</f>
        <v>24.9</v>
      </c>
      <c r="G149" s="17">
        <f t="shared" si="10"/>
        <v>24.9</v>
      </c>
      <c r="H149" s="55"/>
      <c r="I149" s="55"/>
      <c r="J149" s="19">
        <f t="shared" si="7"/>
        <v>24.9</v>
      </c>
      <c r="K149" s="55"/>
      <c r="L149" s="20" t="s">
        <v>41</v>
      </c>
    </row>
    <row r="150" spans="1:12" ht="12.75" customHeight="1">
      <c r="A150" s="21">
        <f t="shared" si="11"/>
        <v>147</v>
      </c>
      <c r="B150" s="63" t="s">
        <v>74</v>
      </c>
      <c r="C150" s="13" t="s">
        <v>18</v>
      </c>
      <c r="D150" s="28" t="str">
        <f>'[1]подр'!G2069</f>
        <v>ул. Сибирская</v>
      </c>
      <c r="E150" s="54" t="str">
        <f>'[1]подр'!H2069</f>
        <v>11/2</v>
      </c>
      <c r="F150" s="16">
        <f>'[1]подр'!X2069</f>
        <v>31</v>
      </c>
      <c r="G150" s="17">
        <f t="shared" si="10"/>
        <v>31</v>
      </c>
      <c r="H150" s="55"/>
      <c r="I150" s="55"/>
      <c r="J150" s="19">
        <f t="shared" si="7"/>
        <v>31</v>
      </c>
      <c r="K150" s="55"/>
      <c r="L150" s="20" t="s">
        <v>41</v>
      </c>
    </row>
    <row r="151" spans="1:12" ht="12" customHeight="1">
      <c r="A151" s="21">
        <f t="shared" si="11"/>
        <v>148</v>
      </c>
      <c r="B151" s="63" t="s">
        <v>74</v>
      </c>
      <c r="C151" s="13" t="s">
        <v>18</v>
      </c>
      <c r="D151" s="28" t="str">
        <f>'[1]подр'!G2071</f>
        <v>ул. Сибирская</v>
      </c>
      <c r="E151" s="54" t="str">
        <f>'[1]подр'!H2071</f>
        <v>14/2</v>
      </c>
      <c r="F151" s="16">
        <f>'[1]подр'!X2071</f>
        <v>34</v>
      </c>
      <c r="G151" s="17">
        <f t="shared" si="10"/>
        <v>34</v>
      </c>
      <c r="H151" s="55"/>
      <c r="I151" s="55"/>
      <c r="J151" s="19">
        <f t="shared" si="7"/>
        <v>34</v>
      </c>
      <c r="K151" s="55"/>
      <c r="L151" s="20" t="s">
        <v>41</v>
      </c>
    </row>
    <row r="152" spans="1:12" ht="12" customHeight="1">
      <c r="A152" s="21">
        <f t="shared" si="11"/>
        <v>149</v>
      </c>
      <c r="B152" s="63" t="s">
        <v>74</v>
      </c>
      <c r="C152" s="13" t="s">
        <v>18</v>
      </c>
      <c r="D152" s="28" t="str">
        <f>'[1]подр'!G2073</f>
        <v>ул. Сибирская</v>
      </c>
      <c r="E152" s="54" t="str">
        <f>'[1]подр'!H2073</f>
        <v>18/1</v>
      </c>
      <c r="F152" s="16">
        <f>'[1]подр'!X2073</f>
        <v>30.2</v>
      </c>
      <c r="G152" s="17">
        <f t="shared" si="10"/>
        <v>30.2</v>
      </c>
      <c r="H152" s="55"/>
      <c r="I152" s="55"/>
      <c r="J152" s="19">
        <f t="shared" si="7"/>
        <v>30.2</v>
      </c>
      <c r="K152" s="55"/>
      <c r="L152" s="20" t="s">
        <v>41</v>
      </c>
    </row>
    <row r="153" spans="1:12" ht="12" customHeight="1">
      <c r="A153" s="21">
        <f t="shared" si="11"/>
        <v>150</v>
      </c>
      <c r="B153" s="63" t="s">
        <v>74</v>
      </c>
      <c r="C153" s="13" t="s">
        <v>18</v>
      </c>
      <c r="D153" s="28" t="str">
        <f>'[1]подр'!G2074</f>
        <v>ул. Сибирская</v>
      </c>
      <c r="E153" s="54" t="str">
        <f>'[1]подр'!H2074</f>
        <v>22/1</v>
      </c>
      <c r="F153" s="16">
        <f>'[1]подр'!X2074</f>
        <v>41.4</v>
      </c>
      <c r="G153" s="17">
        <f t="shared" si="10"/>
        <v>41.4</v>
      </c>
      <c r="H153" s="55"/>
      <c r="I153" s="55"/>
      <c r="J153" s="19">
        <f t="shared" si="7"/>
        <v>41.4</v>
      </c>
      <c r="K153" s="55"/>
      <c r="L153" s="20" t="s">
        <v>41</v>
      </c>
    </row>
    <row r="154" spans="1:12" ht="11.25" customHeight="1">
      <c r="A154" s="21">
        <f t="shared" si="11"/>
        <v>151</v>
      </c>
      <c r="B154" s="63" t="s">
        <v>74</v>
      </c>
      <c r="C154" s="13" t="s">
        <v>18</v>
      </c>
      <c r="D154" s="28" t="str">
        <f>'[1]подр'!G2076</f>
        <v>ул. Сосновая</v>
      </c>
      <c r="E154" s="54" t="str">
        <f>'[1]подр'!H2076</f>
        <v>5/1</v>
      </c>
      <c r="F154" s="16">
        <f>'[1]подр'!X2076</f>
        <v>44.4</v>
      </c>
      <c r="G154" s="17">
        <f t="shared" si="10"/>
        <v>44.4</v>
      </c>
      <c r="H154" s="55"/>
      <c r="I154" s="55"/>
      <c r="J154" s="19">
        <f t="shared" si="7"/>
        <v>44.4</v>
      </c>
      <c r="K154" s="55"/>
      <c r="L154" s="20" t="s">
        <v>41</v>
      </c>
    </row>
    <row r="155" spans="1:12" ht="12" customHeight="1">
      <c r="A155" s="21">
        <f t="shared" si="11"/>
        <v>152</v>
      </c>
      <c r="B155" s="63" t="s">
        <v>74</v>
      </c>
      <c r="C155" s="13" t="s">
        <v>18</v>
      </c>
      <c r="D155" s="28" t="str">
        <f>'[1]подр'!G2077</f>
        <v>ул. Сосновая</v>
      </c>
      <c r="E155" s="54" t="str">
        <f>'[1]подр'!H2077</f>
        <v>10/1</v>
      </c>
      <c r="F155" s="16">
        <f>'[1]подр'!X2077</f>
        <v>33.5</v>
      </c>
      <c r="G155" s="17">
        <f t="shared" si="10"/>
        <v>33.5</v>
      </c>
      <c r="H155" s="55"/>
      <c r="I155" s="55"/>
      <c r="J155" s="19">
        <f t="shared" si="7"/>
        <v>33.5</v>
      </c>
      <c r="K155" s="55"/>
      <c r="L155" s="20" t="s">
        <v>43</v>
      </c>
    </row>
    <row r="156" spans="1:12" ht="13.5" customHeight="1">
      <c r="A156" s="21">
        <f t="shared" si="11"/>
        <v>153</v>
      </c>
      <c r="B156" s="63" t="s">
        <v>74</v>
      </c>
      <c r="C156" s="13" t="s">
        <v>18</v>
      </c>
      <c r="D156" s="28" t="str">
        <f>'[1]подр'!G2078</f>
        <v>ул. Сушинских</v>
      </c>
      <c r="E156" s="54" t="str">
        <f>'[1]подр'!H2078</f>
        <v>8/2</v>
      </c>
      <c r="F156" s="16">
        <f>'[1]подр'!X2078</f>
        <v>61.9</v>
      </c>
      <c r="G156" s="17">
        <f t="shared" si="10"/>
        <v>61.9</v>
      </c>
      <c r="H156" s="55"/>
      <c r="I156" s="55"/>
      <c r="J156" s="19">
        <f t="shared" si="7"/>
        <v>61.9</v>
      </c>
      <c r="K156" s="55"/>
      <c r="L156" s="20" t="s">
        <v>41</v>
      </c>
    </row>
    <row r="157" spans="1:12" ht="13.5" customHeight="1">
      <c r="A157" s="21">
        <f t="shared" si="11"/>
        <v>154</v>
      </c>
      <c r="B157" s="63" t="s">
        <v>74</v>
      </c>
      <c r="C157" s="13" t="s">
        <v>18</v>
      </c>
      <c r="D157" s="28" t="str">
        <f>'[1]подр'!G2079</f>
        <v>ул. Тургенева</v>
      </c>
      <c r="E157" s="54" t="str">
        <f>'[1]подр'!H2079</f>
        <v>15/1</v>
      </c>
      <c r="F157" s="16">
        <f>'[1]подр'!X2079</f>
        <v>77.3</v>
      </c>
      <c r="G157" s="17">
        <f t="shared" si="10"/>
        <v>77.3</v>
      </c>
      <c r="H157" s="55"/>
      <c r="I157" s="55"/>
      <c r="J157" s="19">
        <f t="shared" si="7"/>
        <v>77.3</v>
      </c>
      <c r="K157" s="55"/>
      <c r="L157" s="20" t="s">
        <v>41</v>
      </c>
    </row>
    <row r="158" spans="1:12" ht="14.25" customHeight="1">
      <c r="A158" s="21">
        <f t="shared" si="11"/>
        <v>155</v>
      </c>
      <c r="B158" s="63" t="s">
        <v>74</v>
      </c>
      <c r="C158" s="13" t="s">
        <v>18</v>
      </c>
      <c r="D158" s="28" t="str">
        <f>'[1]подр'!G2080</f>
        <v>ул. Тюменская</v>
      </c>
      <c r="E158" s="54" t="str">
        <f>'[1]подр'!H2080</f>
        <v>11/2</v>
      </c>
      <c r="F158" s="16">
        <f>'[1]подр'!X2080</f>
        <v>75.4</v>
      </c>
      <c r="G158" s="17">
        <f t="shared" si="10"/>
        <v>75.4</v>
      </c>
      <c r="H158" s="55"/>
      <c r="I158" s="55"/>
      <c r="J158" s="19">
        <f t="shared" si="7"/>
        <v>75.4</v>
      </c>
      <c r="K158" s="55"/>
      <c r="L158" s="20" t="s">
        <v>41</v>
      </c>
    </row>
    <row r="159" spans="1:12" ht="12.75" customHeight="1">
      <c r="A159" s="21">
        <f>A158+1</f>
        <v>156</v>
      </c>
      <c r="B159" s="58"/>
      <c r="C159" s="13" t="s">
        <v>18</v>
      </c>
      <c r="D159" s="28" t="str">
        <f>'[1]подр'!G2084</f>
        <v>ул. Энергетиков</v>
      </c>
      <c r="E159" s="54" t="str">
        <f>'[1]подр'!H2084</f>
        <v>1/1</v>
      </c>
      <c r="F159" s="16">
        <f>'[1]подр'!X2084</f>
        <v>73.9</v>
      </c>
      <c r="G159" s="17">
        <f t="shared" si="10"/>
        <v>73.9</v>
      </c>
      <c r="H159" s="55"/>
      <c r="I159" s="55"/>
      <c r="J159" s="19">
        <f t="shared" si="7"/>
        <v>73.9</v>
      </c>
      <c r="K159" s="55"/>
      <c r="L159" s="20" t="s">
        <v>41</v>
      </c>
    </row>
    <row r="160" spans="1:12" ht="12.75" customHeight="1">
      <c r="A160" s="21">
        <f aca="true" t="shared" si="12" ref="A160:A165">A159+1</f>
        <v>157</v>
      </c>
      <c r="B160" s="63" t="s">
        <v>75</v>
      </c>
      <c r="C160" s="13" t="s">
        <v>18</v>
      </c>
      <c r="D160" s="28" t="str">
        <f>'[1]подр'!G2090</f>
        <v>ул.Железнодорожная</v>
      </c>
      <c r="E160" s="54" t="str">
        <f>'[1]подр'!H2090</f>
        <v>2/1,2</v>
      </c>
      <c r="F160" s="16">
        <f>'[1]подр'!X2090</f>
        <v>76.6</v>
      </c>
      <c r="G160" s="17">
        <f t="shared" si="10"/>
        <v>76.6</v>
      </c>
      <c r="H160" s="55"/>
      <c r="I160" s="55"/>
      <c r="J160" s="19">
        <f aca="true" t="shared" si="13" ref="J160:J165">G160+H160+I160</f>
        <v>76.6</v>
      </c>
      <c r="K160" s="55"/>
      <c r="L160" s="20" t="s">
        <v>43</v>
      </c>
    </row>
    <row r="161" spans="1:12" ht="12.75" customHeight="1">
      <c r="A161" s="21">
        <f t="shared" si="12"/>
        <v>158</v>
      </c>
      <c r="B161" s="63" t="s">
        <v>75</v>
      </c>
      <c r="C161" s="13" t="s">
        <v>18</v>
      </c>
      <c r="D161" s="28" t="str">
        <f>'[1]подр'!G2094</f>
        <v>ул.Железнодорожная</v>
      </c>
      <c r="E161" s="54" t="str">
        <f>'[1]подр'!H2094</f>
        <v>2в/2</v>
      </c>
      <c r="F161" s="16">
        <f>'[1]подр'!X2094</f>
        <v>20.1</v>
      </c>
      <c r="G161" s="17">
        <f t="shared" si="10"/>
        <v>20.1</v>
      </c>
      <c r="H161" s="55"/>
      <c r="I161" s="55"/>
      <c r="J161" s="19">
        <f t="shared" si="13"/>
        <v>20.1</v>
      </c>
      <c r="K161" s="55"/>
      <c r="L161" s="20" t="s">
        <v>43</v>
      </c>
    </row>
    <row r="162" spans="1:12" ht="11.25" customHeight="1">
      <c r="A162" s="21">
        <f t="shared" si="12"/>
        <v>159</v>
      </c>
      <c r="B162" s="63" t="s">
        <v>75</v>
      </c>
      <c r="C162" s="13" t="s">
        <v>18</v>
      </c>
      <c r="D162" s="28" t="str">
        <f>'[1]подр'!G2096</f>
        <v>ул.Железнодорожная</v>
      </c>
      <c r="E162" s="54" t="str">
        <f>'[1]подр'!H2096</f>
        <v>3/1,2,3,4,6</v>
      </c>
      <c r="F162" s="16">
        <f>'[1]подр'!X2096</f>
        <v>144.3</v>
      </c>
      <c r="G162" s="17">
        <f t="shared" si="10"/>
        <v>144.3</v>
      </c>
      <c r="H162" s="55"/>
      <c r="I162" s="55"/>
      <c r="J162" s="19">
        <f t="shared" si="13"/>
        <v>144.3</v>
      </c>
      <c r="K162" s="55"/>
      <c r="L162" s="20" t="s">
        <v>43</v>
      </c>
    </row>
    <row r="163" spans="1:12" ht="13.5" customHeight="1">
      <c r="A163" s="21">
        <f t="shared" si="12"/>
        <v>160</v>
      </c>
      <c r="B163" s="63" t="s">
        <v>76</v>
      </c>
      <c r="C163" s="13" t="s">
        <v>18</v>
      </c>
      <c r="D163" s="28" t="str">
        <f>'[1]подр'!G2102</f>
        <v>ул.Железнодорожная</v>
      </c>
      <c r="E163" s="54" t="str">
        <f>'[1]подр'!H2102</f>
        <v>4/3</v>
      </c>
      <c r="F163" s="16">
        <f>'[1]подр'!X2102</f>
        <v>18.8</v>
      </c>
      <c r="G163" s="17">
        <f t="shared" si="10"/>
        <v>18.8</v>
      </c>
      <c r="H163" s="55"/>
      <c r="I163" s="55"/>
      <c r="J163" s="19">
        <f t="shared" si="13"/>
        <v>18.8</v>
      </c>
      <c r="K163" s="55"/>
      <c r="L163" s="20" t="s">
        <v>43</v>
      </c>
    </row>
    <row r="164" spans="1:12" ht="12.75" customHeight="1">
      <c r="A164" s="21">
        <f t="shared" si="12"/>
        <v>161</v>
      </c>
      <c r="B164" s="65" t="s">
        <v>76</v>
      </c>
      <c r="C164" s="13" t="s">
        <v>18</v>
      </c>
      <c r="D164" s="28" t="str">
        <f>'[1]подр'!G2105</f>
        <v>ул.Железнодорожная</v>
      </c>
      <c r="E164" s="54" t="str">
        <f>'[1]подр'!H2105</f>
        <v>6а/1,2,3</v>
      </c>
      <c r="F164" s="16">
        <f>'[1]подр'!X2105</f>
        <v>96.1</v>
      </c>
      <c r="G164" s="17">
        <f t="shared" si="10"/>
        <v>96.1</v>
      </c>
      <c r="H164" s="55"/>
      <c r="I164" s="55"/>
      <c r="J164" s="19">
        <f t="shared" si="13"/>
        <v>96.1</v>
      </c>
      <c r="K164" s="55"/>
      <c r="L164" s="20" t="s">
        <v>43</v>
      </c>
    </row>
    <row r="165" spans="1:12" ht="12.75" customHeight="1">
      <c r="A165" s="21">
        <f t="shared" si="12"/>
        <v>162</v>
      </c>
      <c r="B165" s="66" t="s">
        <v>77</v>
      </c>
      <c r="C165" s="13" t="s">
        <v>18</v>
      </c>
      <c r="D165" s="28" t="str">
        <f>'[1]подр'!G2112</f>
        <v>ул. Совхозная </v>
      </c>
      <c r="E165" s="54">
        <f>'[1]подр'!H2112</f>
        <v>7</v>
      </c>
      <c r="F165" s="16">
        <f>'[1]подр'!X2112</f>
        <v>80.69999999999999</v>
      </c>
      <c r="G165" s="17">
        <f t="shared" si="10"/>
        <v>80.69999999999999</v>
      </c>
      <c r="H165" s="55"/>
      <c r="I165" s="55"/>
      <c r="J165" s="19">
        <f t="shared" si="13"/>
        <v>80.69999999999999</v>
      </c>
      <c r="K165" s="55"/>
      <c r="L165" s="20" t="s">
        <v>41</v>
      </c>
    </row>
    <row r="166" spans="1:12" ht="12.75" customHeight="1">
      <c r="A166" s="67">
        <f>A165</f>
        <v>162</v>
      </c>
      <c r="B166" s="58"/>
      <c r="C166" s="66"/>
      <c r="D166" s="28"/>
      <c r="E166" s="54"/>
      <c r="F166" s="16">
        <f>'[1]подр'!X2119</f>
        <v>80406.47000000003</v>
      </c>
      <c r="G166" s="68">
        <f>SUM(G4:G165)</f>
        <v>80406.47</v>
      </c>
      <c r="H166" s="68">
        <f>SUM(H4:H165)</f>
        <v>1047.1000000000001</v>
      </c>
      <c r="I166" s="68">
        <f>SUM(I4:I165)</f>
        <v>8318.15</v>
      </c>
      <c r="J166" s="68">
        <f>SUM(J4:J165)</f>
        <v>89771.71999999996</v>
      </c>
      <c r="K166" s="68">
        <f>SUM(K4:K165)</f>
        <v>17414.299999999996</v>
      </c>
      <c r="L166" s="69"/>
    </row>
    <row r="167" spans="5:12" ht="12.75">
      <c r="E167"/>
      <c r="G167"/>
      <c r="H167"/>
      <c r="I167"/>
      <c r="J167"/>
      <c r="K167"/>
      <c r="L167" s="2"/>
    </row>
    <row r="168" spans="5:12" ht="12.75">
      <c r="E168"/>
      <c r="G168"/>
      <c r="H168"/>
      <c r="I168"/>
      <c r="J168"/>
      <c r="K168"/>
      <c r="L168" s="2"/>
    </row>
    <row r="169" spans="5:12" ht="12.75">
      <c r="E169"/>
      <c r="G169"/>
      <c r="H169"/>
      <c r="I169"/>
      <c r="J169"/>
      <c r="K169"/>
      <c r="L169" s="2"/>
    </row>
    <row r="170" spans="5:12" ht="12.75">
      <c r="E170"/>
      <c r="G170"/>
      <c r="H170"/>
      <c r="I170"/>
      <c r="J170"/>
      <c r="K170"/>
      <c r="L170" s="2"/>
    </row>
    <row r="171" spans="5:12" ht="12.75">
      <c r="E171"/>
      <c r="G171"/>
      <c r="H171"/>
      <c r="I171"/>
      <c r="J171"/>
      <c r="K171"/>
      <c r="L171" s="2"/>
    </row>
    <row r="172" spans="5:12" ht="12.75">
      <c r="E172"/>
      <c r="G172"/>
      <c r="H172"/>
      <c r="I172"/>
      <c r="J172"/>
      <c r="K172"/>
      <c r="L172" s="2"/>
    </row>
    <row r="173" spans="5:12" ht="12.75">
      <c r="E173"/>
      <c r="G173"/>
      <c r="H173"/>
      <c r="I173"/>
      <c r="J173"/>
      <c r="K173"/>
      <c r="L173" s="2"/>
    </row>
    <row r="174" spans="5:12" ht="12.75">
      <c r="E174"/>
      <c r="G174"/>
      <c r="H174"/>
      <c r="I174"/>
      <c r="J174"/>
      <c r="K174"/>
      <c r="L174" s="2"/>
    </row>
    <row r="175" spans="5:12" ht="12.75">
      <c r="E175"/>
      <c r="G175"/>
      <c r="H175"/>
      <c r="I175"/>
      <c r="J175"/>
      <c r="K175"/>
      <c r="L175" s="2"/>
    </row>
    <row r="176" spans="5:12" ht="12.75">
      <c r="E176"/>
      <c r="G176"/>
      <c r="H176"/>
      <c r="I176"/>
      <c r="J176"/>
      <c r="K176"/>
      <c r="L176" s="2"/>
    </row>
    <row r="177" spans="5:12" ht="12.75">
      <c r="E177"/>
      <c r="G177"/>
      <c r="H177"/>
      <c r="I177"/>
      <c r="J177"/>
      <c r="K177"/>
      <c r="L177" s="2"/>
    </row>
    <row r="178" spans="5:12" ht="12.75">
      <c r="E178"/>
      <c r="G178"/>
      <c r="H178"/>
      <c r="I178"/>
      <c r="J178"/>
      <c r="K178"/>
      <c r="L178" s="2"/>
    </row>
    <row r="179" spans="5:12" ht="12.75">
      <c r="E179"/>
      <c r="G179"/>
      <c r="H179"/>
      <c r="I179"/>
      <c r="J179"/>
      <c r="K179"/>
      <c r="L179" s="2"/>
    </row>
    <row r="180" spans="5:12" ht="12.75">
      <c r="E180"/>
      <c r="G180"/>
      <c r="H180"/>
      <c r="I180"/>
      <c r="J180"/>
      <c r="K180"/>
      <c r="L180" s="2"/>
    </row>
    <row r="181" spans="5:12" ht="12.75">
      <c r="E181"/>
      <c r="G181"/>
      <c r="H181"/>
      <c r="I181"/>
      <c r="J181"/>
      <c r="K181"/>
      <c r="L181" s="2"/>
    </row>
    <row r="182" spans="5:12" ht="12.75">
      <c r="E182"/>
      <c r="G182"/>
      <c r="H182"/>
      <c r="I182"/>
      <c r="J182"/>
      <c r="K182"/>
      <c r="L182" s="2"/>
    </row>
    <row r="183" spans="5:12" ht="12.75">
      <c r="E183"/>
      <c r="G183"/>
      <c r="H183"/>
      <c r="I183"/>
      <c r="J183"/>
      <c r="K183"/>
      <c r="L183" s="2"/>
    </row>
    <row r="184" spans="5:12" ht="12.75">
      <c r="E184"/>
      <c r="G184"/>
      <c r="H184"/>
      <c r="I184"/>
      <c r="J184"/>
      <c r="K184"/>
      <c r="L184" s="2"/>
    </row>
    <row r="185" spans="5:12" ht="12.75">
      <c r="E185"/>
      <c r="G185"/>
      <c r="H185"/>
      <c r="I185"/>
      <c r="J185"/>
      <c r="K185"/>
      <c r="L185" s="2"/>
    </row>
    <row r="186" spans="5:12" ht="12.75">
      <c r="E186"/>
      <c r="G186"/>
      <c r="H186"/>
      <c r="I186"/>
      <c r="J186"/>
      <c r="K186"/>
      <c r="L186" s="2"/>
    </row>
    <row r="187" spans="5:12" ht="12.75">
      <c r="E187"/>
      <c r="G187"/>
      <c r="H187"/>
      <c r="I187"/>
      <c r="J187"/>
      <c r="K187"/>
      <c r="L187" s="2"/>
    </row>
    <row r="188" spans="5:12" ht="12.75">
      <c r="E188"/>
      <c r="G188"/>
      <c r="H188"/>
      <c r="I188"/>
      <c r="J188"/>
      <c r="K188"/>
      <c r="L188" s="2"/>
    </row>
    <row r="189" spans="5:12" ht="12.75">
      <c r="E189"/>
      <c r="G189"/>
      <c r="H189"/>
      <c r="I189"/>
      <c r="J189"/>
      <c r="K189"/>
      <c r="L189" s="2"/>
    </row>
    <row r="190" spans="5:12" ht="12.75">
      <c r="E190"/>
      <c r="G190"/>
      <c r="H190"/>
      <c r="I190"/>
      <c r="J190"/>
      <c r="K190"/>
      <c r="L190" s="2"/>
    </row>
    <row r="191" spans="5:12" ht="12.75">
      <c r="E191"/>
      <c r="G191"/>
      <c r="H191"/>
      <c r="I191"/>
      <c r="J191"/>
      <c r="K191"/>
      <c r="L191" s="2"/>
    </row>
    <row r="192" spans="5:12" ht="12.75">
      <c r="E192"/>
      <c r="G192"/>
      <c r="H192"/>
      <c r="I192"/>
      <c r="J192"/>
      <c r="K192"/>
      <c r="L192" s="2"/>
    </row>
    <row r="193" spans="5:12" ht="12.75">
      <c r="E193"/>
      <c r="G193"/>
      <c r="H193"/>
      <c r="I193"/>
      <c r="J193"/>
      <c r="K193"/>
      <c r="L193" s="2"/>
    </row>
    <row r="194" spans="5:12" ht="12.75">
      <c r="E194"/>
      <c r="G194"/>
      <c r="H194"/>
      <c r="I194"/>
      <c r="J194"/>
      <c r="K194"/>
      <c r="L194" s="2"/>
    </row>
    <row r="195" spans="5:12" ht="12.75">
      <c r="E195"/>
      <c r="G195"/>
      <c r="H195"/>
      <c r="I195"/>
      <c r="J195"/>
      <c r="K195"/>
      <c r="L195" s="2"/>
    </row>
    <row r="196" spans="5:12" ht="12.75">
      <c r="E196"/>
      <c r="G196"/>
      <c r="H196"/>
      <c r="I196"/>
      <c r="J196"/>
      <c r="K196"/>
      <c r="L196" s="2"/>
    </row>
    <row r="197" spans="5:12" ht="12.75">
      <c r="E197"/>
      <c r="G197"/>
      <c r="H197"/>
      <c r="I197"/>
      <c r="J197"/>
      <c r="K197"/>
      <c r="L197" s="2"/>
    </row>
    <row r="198" spans="5:12" ht="12.75">
      <c r="E198"/>
      <c r="G198"/>
      <c r="H198"/>
      <c r="I198"/>
      <c r="J198"/>
      <c r="K198"/>
      <c r="L198" s="2"/>
    </row>
    <row r="199" spans="5:12" ht="12.75">
      <c r="E199"/>
      <c r="G199"/>
      <c r="H199"/>
      <c r="I199"/>
      <c r="J199"/>
      <c r="K199"/>
      <c r="L199" s="2"/>
    </row>
    <row r="200" spans="5:12" ht="12.75">
      <c r="E200"/>
      <c r="G200"/>
      <c r="H200"/>
      <c r="I200"/>
      <c r="J200"/>
      <c r="K200"/>
      <c r="L200" s="2"/>
    </row>
    <row r="201" spans="5:12" ht="12.75">
      <c r="E201"/>
      <c r="G201"/>
      <c r="H201"/>
      <c r="I201"/>
      <c r="J201"/>
      <c r="K201"/>
      <c r="L201" s="2"/>
    </row>
    <row r="202" spans="5:12" ht="12.75">
      <c r="E202"/>
      <c r="G202"/>
      <c r="H202"/>
      <c r="I202"/>
      <c r="J202"/>
      <c r="K202"/>
      <c r="L202" s="2"/>
    </row>
    <row r="203" spans="5:12" ht="12.75">
      <c r="E203"/>
      <c r="G203"/>
      <c r="H203"/>
      <c r="I203"/>
      <c r="J203"/>
      <c r="K203"/>
      <c r="L203" s="2"/>
    </row>
    <row r="204" spans="5:12" ht="12.75">
      <c r="E204"/>
      <c r="G204"/>
      <c r="H204"/>
      <c r="I204"/>
      <c r="J204"/>
      <c r="K204"/>
      <c r="L204" s="2"/>
    </row>
    <row r="205" spans="5:12" ht="12.75">
      <c r="E205"/>
      <c r="G205"/>
      <c r="H205"/>
      <c r="I205"/>
      <c r="J205"/>
      <c r="K205"/>
      <c r="L205" s="2"/>
    </row>
    <row r="206" spans="5:12" ht="12.75">
      <c r="E206"/>
      <c r="G206"/>
      <c r="H206"/>
      <c r="I206"/>
      <c r="J206"/>
      <c r="K206"/>
      <c r="L206" s="2"/>
    </row>
    <row r="207" spans="5:12" ht="12.75">
      <c r="E207"/>
      <c r="G207"/>
      <c r="H207"/>
      <c r="I207"/>
      <c r="J207"/>
      <c r="K207"/>
      <c r="L207" s="2"/>
    </row>
    <row r="208" spans="5:12" ht="12.75">
      <c r="E208"/>
      <c r="G208"/>
      <c r="H208"/>
      <c r="I208"/>
      <c r="J208"/>
      <c r="K208"/>
      <c r="L208" s="2"/>
    </row>
    <row r="209" spans="5:12" ht="12.75">
      <c r="E209"/>
      <c r="G209"/>
      <c r="H209"/>
      <c r="I209"/>
      <c r="J209"/>
      <c r="K209"/>
      <c r="L209" s="2"/>
    </row>
    <row r="210" spans="5:12" ht="12.75">
      <c r="E210"/>
      <c r="G210"/>
      <c r="H210"/>
      <c r="I210"/>
      <c r="J210"/>
      <c r="K210"/>
      <c r="L210" s="2"/>
    </row>
    <row r="211" spans="5:12" ht="12.75">
      <c r="E211"/>
      <c r="G211"/>
      <c r="H211"/>
      <c r="I211"/>
      <c r="J211"/>
      <c r="K211"/>
      <c r="L211" s="2"/>
    </row>
    <row r="212" spans="5:12" ht="12.75">
      <c r="E212"/>
      <c r="G212"/>
      <c r="H212"/>
      <c r="I212"/>
      <c r="J212"/>
      <c r="K212"/>
      <c r="L212" s="2"/>
    </row>
    <row r="213" spans="5:12" ht="12.75">
      <c r="E213"/>
      <c r="G213"/>
      <c r="H213"/>
      <c r="I213"/>
      <c r="J213"/>
      <c r="K213"/>
      <c r="L213" s="2"/>
    </row>
    <row r="214" spans="5:12" ht="12.75">
      <c r="E214"/>
      <c r="G214"/>
      <c r="H214"/>
      <c r="I214"/>
      <c r="J214"/>
      <c r="K214"/>
      <c r="L214" s="2"/>
    </row>
    <row r="215" spans="5:12" ht="12.75">
      <c r="E215"/>
      <c r="G215"/>
      <c r="H215"/>
      <c r="I215"/>
      <c r="J215"/>
      <c r="K215"/>
      <c r="L215" s="2"/>
    </row>
    <row r="216" spans="5:12" ht="12.75">
      <c r="E216"/>
      <c r="G216"/>
      <c r="H216"/>
      <c r="I216"/>
      <c r="J216"/>
      <c r="K216"/>
      <c r="L216" s="2"/>
    </row>
    <row r="217" spans="5:12" ht="12.75">
      <c r="E217"/>
      <c r="G217"/>
      <c r="H217"/>
      <c r="I217"/>
      <c r="J217"/>
      <c r="K217"/>
      <c r="L217" s="2"/>
    </row>
    <row r="218" spans="5:12" ht="12.75">
      <c r="E218"/>
      <c r="G218"/>
      <c r="H218"/>
      <c r="I218"/>
      <c r="J218"/>
      <c r="K218"/>
      <c r="L218" s="2"/>
    </row>
    <row r="219" spans="5:12" ht="12.75">
      <c r="E219"/>
      <c r="G219"/>
      <c r="H219"/>
      <c r="I219"/>
      <c r="J219"/>
      <c r="K219"/>
      <c r="L219" s="2"/>
    </row>
    <row r="220" spans="5:12" ht="12.75">
      <c r="E220"/>
      <c r="G220"/>
      <c r="H220"/>
      <c r="I220"/>
      <c r="J220"/>
      <c r="K220"/>
      <c r="L220" s="2"/>
    </row>
    <row r="221" spans="5:12" ht="12.75">
      <c r="E221"/>
      <c r="G221"/>
      <c r="H221"/>
      <c r="I221"/>
      <c r="J221"/>
      <c r="K221"/>
      <c r="L221" s="2"/>
    </row>
    <row r="222" spans="5:12" ht="12.75">
      <c r="E222"/>
      <c r="G222"/>
      <c r="H222"/>
      <c r="I222"/>
      <c r="J222"/>
      <c r="K222"/>
      <c r="L222" s="2"/>
    </row>
    <row r="223" spans="5:12" ht="12.75">
      <c r="E223"/>
      <c r="G223"/>
      <c r="H223"/>
      <c r="I223"/>
      <c r="J223"/>
      <c r="K223"/>
      <c r="L223" s="2"/>
    </row>
    <row r="224" spans="5:12" ht="12.75">
      <c r="E224"/>
      <c r="G224"/>
      <c r="H224"/>
      <c r="I224"/>
      <c r="J224"/>
      <c r="K224"/>
      <c r="L224" s="2"/>
    </row>
    <row r="225" spans="5:12" ht="12.75">
      <c r="E225"/>
      <c r="G225"/>
      <c r="H225"/>
      <c r="I225"/>
      <c r="J225"/>
      <c r="K225"/>
      <c r="L225" s="2"/>
    </row>
    <row r="226" spans="5:12" ht="12.75">
      <c r="E226"/>
      <c r="G226"/>
      <c r="H226"/>
      <c r="I226"/>
      <c r="J226"/>
      <c r="K226"/>
      <c r="L226" s="2"/>
    </row>
    <row r="227" spans="5:12" ht="12.75">
      <c r="E227"/>
      <c r="G227"/>
      <c r="H227"/>
      <c r="I227"/>
      <c r="J227"/>
      <c r="K227"/>
      <c r="L227" s="2"/>
    </row>
    <row r="228" spans="5:12" ht="12.75">
      <c r="E228"/>
      <c r="G228"/>
      <c r="H228"/>
      <c r="I228"/>
      <c r="J228"/>
      <c r="K228"/>
      <c r="L228" s="2"/>
    </row>
    <row r="229" spans="5:12" ht="12.75">
      <c r="E229"/>
      <c r="G229"/>
      <c r="H229"/>
      <c r="I229"/>
      <c r="J229"/>
      <c r="K229"/>
      <c r="L229" s="2"/>
    </row>
    <row r="230" spans="5:12" ht="12.75">
      <c r="E230"/>
      <c r="G230"/>
      <c r="H230"/>
      <c r="I230"/>
      <c r="J230"/>
      <c r="K230"/>
      <c r="L230" s="2"/>
    </row>
    <row r="231" spans="5:12" ht="12.75">
      <c r="E231"/>
      <c r="G231"/>
      <c r="H231"/>
      <c r="I231"/>
      <c r="J231"/>
      <c r="K231"/>
      <c r="L231" s="2"/>
    </row>
    <row r="232" spans="5:12" ht="12.75">
      <c r="E232"/>
      <c r="G232"/>
      <c r="H232"/>
      <c r="I232"/>
      <c r="J232"/>
      <c r="K232"/>
      <c r="L232" s="2"/>
    </row>
    <row r="233" spans="5:12" ht="12.75">
      <c r="E233"/>
      <c r="G233"/>
      <c r="H233"/>
      <c r="I233"/>
      <c r="J233"/>
      <c r="K233"/>
      <c r="L233" s="2"/>
    </row>
    <row r="234" spans="5:12" ht="12.75">
      <c r="E234"/>
      <c r="G234"/>
      <c r="H234"/>
      <c r="I234"/>
      <c r="J234"/>
      <c r="K234"/>
      <c r="L234" s="2"/>
    </row>
    <row r="235" spans="5:12" ht="12.75">
      <c r="E235"/>
      <c r="G235"/>
      <c r="H235"/>
      <c r="I235"/>
      <c r="J235"/>
      <c r="K235"/>
      <c r="L235" s="2"/>
    </row>
    <row r="236" spans="5:12" ht="12.75">
      <c r="E236"/>
      <c r="G236"/>
      <c r="H236"/>
      <c r="I236"/>
      <c r="J236"/>
      <c r="K236"/>
      <c r="L236" s="2"/>
    </row>
    <row r="237" spans="5:12" ht="12.75">
      <c r="E237"/>
      <c r="G237"/>
      <c r="H237"/>
      <c r="I237"/>
      <c r="J237"/>
      <c r="K237"/>
      <c r="L237" s="2"/>
    </row>
    <row r="238" spans="5:12" ht="12.75">
      <c r="E238"/>
      <c r="G238"/>
      <c r="H238"/>
      <c r="I238"/>
      <c r="J238"/>
      <c r="K238"/>
      <c r="L238" s="2"/>
    </row>
    <row r="239" spans="5:12" ht="12.75">
      <c r="E239"/>
      <c r="G239"/>
      <c r="H239"/>
      <c r="I239"/>
      <c r="J239"/>
      <c r="K239"/>
      <c r="L239" s="2"/>
    </row>
    <row r="240" spans="5:12" ht="12.75">
      <c r="E240"/>
      <c r="G240"/>
      <c r="H240"/>
      <c r="I240"/>
      <c r="J240"/>
      <c r="K240"/>
      <c r="L240" s="2"/>
    </row>
    <row r="241" spans="5:12" ht="12.75">
      <c r="E241"/>
      <c r="G241"/>
      <c r="H241"/>
      <c r="I241"/>
      <c r="J241"/>
      <c r="K241"/>
      <c r="L241" s="2"/>
    </row>
    <row r="242" spans="5:12" ht="12.75">
      <c r="E242"/>
      <c r="G242"/>
      <c r="H242"/>
      <c r="I242"/>
      <c r="J242"/>
      <c r="K242"/>
      <c r="L242" s="2"/>
    </row>
    <row r="243" spans="5:12" ht="12.75">
      <c r="E243"/>
      <c r="G243"/>
      <c r="H243"/>
      <c r="I243"/>
      <c r="J243"/>
      <c r="K243"/>
      <c r="L243" s="2"/>
    </row>
    <row r="244" spans="5:12" ht="12.75">
      <c r="E244"/>
      <c r="G244"/>
      <c r="H244"/>
      <c r="I244"/>
      <c r="J244"/>
      <c r="K244"/>
      <c r="L244" s="2"/>
    </row>
    <row r="245" spans="5:12" ht="12.75">
      <c r="E245"/>
      <c r="G245"/>
      <c r="H245"/>
      <c r="I245"/>
      <c r="J245"/>
      <c r="K245"/>
      <c r="L245" s="2"/>
    </row>
    <row r="246" spans="5:12" ht="12.75">
      <c r="E246"/>
      <c r="G246"/>
      <c r="H246"/>
      <c r="I246"/>
      <c r="J246"/>
      <c r="K246"/>
      <c r="L246" s="2"/>
    </row>
    <row r="247" spans="5:12" ht="12.75">
      <c r="E247"/>
      <c r="G247"/>
      <c r="H247"/>
      <c r="I247"/>
      <c r="J247"/>
      <c r="K247"/>
      <c r="L247" s="2"/>
    </row>
    <row r="248" spans="5:12" ht="12.75">
      <c r="E248"/>
      <c r="G248"/>
      <c r="H248"/>
      <c r="I248"/>
      <c r="J248"/>
      <c r="K248"/>
      <c r="L248" s="2"/>
    </row>
    <row r="249" spans="5:12" ht="12.75">
      <c r="E249"/>
      <c r="G249"/>
      <c r="H249"/>
      <c r="I249"/>
      <c r="J249"/>
      <c r="K249"/>
      <c r="L249" s="2"/>
    </row>
    <row r="250" spans="5:12" ht="12.75">
      <c r="E250"/>
      <c r="G250"/>
      <c r="H250"/>
      <c r="I250"/>
      <c r="J250"/>
      <c r="K250"/>
      <c r="L250" s="2"/>
    </row>
    <row r="251" spans="5:12" ht="12.75">
      <c r="E251"/>
      <c r="G251"/>
      <c r="H251"/>
      <c r="I251"/>
      <c r="J251"/>
      <c r="K251"/>
      <c r="L251" s="2"/>
    </row>
    <row r="252" spans="5:12" ht="12.75">
      <c r="E252"/>
      <c r="G252"/>
      <c r="H252"/>
      <c r="I252"/>
      <c r="J252"/>
      <c r="K252"/>
      <c r="L252" s="2"/>
    </row>
    <row r="253" spans="5:12" ht="12.75">
      <c r="E253"/>
      <c r="G253"/>
      <c r="H253"/>
      <c r="I253"/>
      <c r="J253"/>
      <c r="K253"/>
      <c r="L253" s="2"/>
    </row>
    <row r="254" spans="5:12" ht="12.75">
      <c r="E254"/>
      <c r="G254"/>
      <c r="H254"/>
      <c r="I254"/>
      <c r="J254"/>
      <c r="K254"/>
      <c r="L254" s="2"/>
    </row>
    <row r="255" spans="5:12" ht="12.75">
      <c r="E255"/>
      <c r="G255"/>
      <c r="H255"/>
      <c r="I255"/>
      <c r="J255"/>
      <c r="K255"/>
      <c r="L255" s="2"/>
    </row>
    <row r="256" spans="5:12" ht="12.75">
      <c r="E256"/>
      <c r="G256"/>
      <c r="H256"/>
      <c r="I256"/>
      <c r="J256"/>
      <c r="K256"/>
      <c r="L256" s="2"/>
    </row>
    <row r="257" spans="5:12" ht="12.75">
      <c r="E257"/>
      <c r="G257"/>
      <c r="H257"/>
      <c r="I257"/>
      <c r="J257"/>
      <c r="K257"/>
      <c r="L257" s="2"/>
    </row>
    <row r="258" spans="5:12" ht="12.75">
      <c r="E258"/>
      <c r="G258"/>
      <c r="H258"/>
      <c r="I258"/>
      <c r="J258"/>
      <c r="K258"/>
      <c r="L258" s="2"/>
    </row>
    <row r="259" spans="5:12" ht="12.75">
      <c r="E259"/>
      <c r="G259"/>
      <c r="H259"/>
      <c r="I259"/>
      <c r="J259"/>
      <c r="K259"/>
      <c r="L259" s="2"/>
    </row>
    <row r="260" spans="5:12" ht="12.75">
      <c r="E260"/>
      <c r="G260"/>
      <c r="H260"/>
      <c r="I260"/>
      <c r="J260"/>
      <c r="K260"/>
      <c r="L260" s="2"/>
    </row>
    <row r="261" spans="5:12" ht="12.75">
      <c r="E261"/>
      <c r="G261"/>
      <c r="H261"/>
      <c r="I261"/>
      <c r="J261"/>
      <c r="K261"/>
      <c r="L261" s="2"/>
    </row>
    <row r="262" spans="5:12" ht="12.75">
      <c r="E262"/>
      <c r="G262"/>
      <c r="H262"/>
      <c r="I262"/>
      <c r="J262"/>
      <c r="K262"/>
      <c r="L262" s="2"/>
    </row>
    <row r="263" spans="5:12" ht="12.75">
      <c r="E263"/>
      <c r="G263"/>
      <c r="H263"/>
      <c r="I263"/>
      <c r="J263"/>
      <c r="K263"/>
      <c r="L263" s="2"/>
    </row>
    <row r="264" spans="5:12" ht="12.75">
      <c r="E264"/>
      <c r="G264"/>
      <c r="H264"/>
      <c r="I264"/>
      <c r="J264"/>
      <c r="K264"/>
      <c r="L264" s="2"/>
    </row>
    <row r="265" spans="5:12" ht="12.75">
      <c r="E265"/>
      <c r="G265"/>
      <c r="H265"/>
      <c r="I265"/>
      <c r="J265"/>
      <c r="K265"/>
      <c r="L265" s="2"/>
    </row>
    <row r="266" spans="5:12" ht="12.75">
      <c r="E266"/>
      <c r="G266"/>
      <c r="H266"/>
      <c r="I266"/>
      <c r="J266"/>
      <c r="K266"/>
      <c r="L266" s="2"/>
    </row>
    <row r="267" spans="5:12" ht="12.75">
      <c r="E267"/>
      <c r="G267"/>
      <c r="H267"/>
      <c r="I267"/>
      <c r="J267"/>
      <c r="K267"/>
      <c r="L267" s="2"/>
    </row>
    <row r="268" spans="5:12" ht="12.75">
      <c r="E268"/>
      <c r="G268"/>
      <c r="H268"/>
      <c r="I268"/>
      <c r="J268"/>
      <c r="K268"/>
      <c r="L268" s="2"/>
    </row>
    <row r="269" spans="5:12" ht="12.75">
      <c r="E269"/>
      <c r="G269"/>
      <c r="H269"/>
      <c r="I269"/>
      <c r="J269"/>
      <c r="K269"/>
      <c r="L269" s="2"/>
    </row>
    <row r="270" spans="5:12" ht="12.75">
      <c r="E270"/>
      <c r="G270"/>
      <c r="H270"/>
      <c r="I270"/>
      <c r="J270"/>
      <c r="K270"/>
      <c r="L270" s="2"/>
    </row>
    <row r="271" spans="5:12" ht="12.75">
      <c r="E271"/>
      <c r="G271"/>
      <c r="H271"/>
      <c r="I271"/>
      <c r="J271"/>
      <c r="K271"/>
      <c r="L271" s="2"/>
    </row>
    <row r="272" spans="5:12" ht="12.75">
      <c r="E272"/>
      <c r="G272"/>
      <c r="H272"/>
      <c r="I272"/>
      <c r="J272"/>
      <c r="K272"/>
      <c r="L272" s="2"/>
    </row>
    <row r="273" spans="5:12" ht="12.75">
      <c r="E273"/>
      <c r="G273"/>
      <c r="H273"/>
      <c r="I273"/>
      <c r="J273"/>
      <c r="K273"/>
      <c r="L273" s="2"/>
    </row>
    <row r="274" spans="5:12" ht="12.75">
      <c r="E274"/>
      <c r="G274"/>
      <c r="H274"/>
      <c r="I274"/>
      <c r="J274"/>
      <c r="K274"/>
      <c r="L274" s="2"/>
    </row>
    <row r="275" spans="5:12" ht="12.75">
      <c r="E275"/>
      <c r="G275"/>
      <c r="H275"/>
      <c r="I275"/>
      <c r="J275"/>
      <c r="K275"/>
      <c r="L275" s="2"/>
    </row>
    <row r="276" spans="5:12" ht="12.75">
      <c r="E276"/>
      <c r="G276"/>
      <c r="H276"/>
      <c r="I276"/>
      <c r="J276"/>
      <c r="K276"/>
      <c r="L276" s="2"/>
    </row>
    <row r="277" spans="5:12" ht="12.75">
      <c r="E277"/>
      <c r="G277"/>
      <c r="H277"/>
      <c r="I277"/>
      <c r="J277"/>
      <c r="K277"/>
      <c r="L277" s="2"/>
    </row>
    <row r="278" spans="5:12" ht="12.75">
      <c r="E278"/>
      <c r="G278"/>
      <c r="H278"/>
      <c r="I278"/>
      <c r="J278"/>
      <c r="K278"/>
      <c r="L278" s="2"/>
    </row>
    <row r="279" spans="5:12" ht="12.75">
      <c r="E279"/>
      <c r="G279"/>
      <c r="H279"/>
      <c r="I279"/>
      <c r="J279"/>
      <c r="K279"/>
      <c r="L279" s="2"/>
    </row>
    <row r="280" spans="5:12" ht="12.75">
      <c r="E280"/>
      <c r="G280"/>
      <c r="H280"/>
      <c r="I280"/>
      <c r="J280"/>
      <c r="K280"/>
      <c r="L280" s="2"/>
    </row>
    <row r="281" spans="5:12" ht="12.75">
      <c r="E281"/>
      <c r="G281"/>
      <c r="H281"/>
      <c r="I281"/>
      <c r="J281"/>
      <c r="K281"/>
      <c r="L281" s="2"/>
    </row>
    <row r="282" spans="5:12" ht="12.75">
      <c r="E282"/>
      <c r="G282"/>
      <c r="H282"/>
      <c r="I282"/>
      <c r="J282"/>
      <c r="K282"/>
      <c r="L282" s="2"/>
    </row>
    <row r="283" spans="5:12" ht="12.75">
      <c r="E283"/>
      <c r="G283"/>
      <c r="H283"/>
      <c r="I283"/>
      <c r="J283"/>
      <c r="K283"/>
      <c r="L283" s="2"/>
    </row>
    <row r="284" spans="5:12" ht="12.75">
      <c r="E284"/>
      <c r="G284"/>
      <c r="H284"/>
      <c r="I284"/>
      <c r="J284"/>
      <c r="K284"/>
      <c r="L284" s="2"/>
    </row>
    <row r="285" spans="5:12" ht="12.75">
      <c r="E285"/>
      <c r="G285"/>
      <c r="H285"/>
      <c r="I285"/>
      <c r="J285"/>
      <c r="K285"/>
      <c r="L285" s="2"/>
    </row>
    <row r="286" spans="5:12" ht="12.75">
      <c r="E286"/>
      <c r="G286"/>
      <c r="H286"/>
      <c r="I286"/>
      <c r="J286"/>
      <c r="K286"/>
      <c r="L286" s="2"/>
    </row>
    <row r="287" spans="5:12" ht="12.75">
      <c r="E287"/>
      <c r="G287"/>
      <c r="H287"/>
      <c r="I287"/>
      <c r="J287"/>
      <c r="K287"/>
      <c r="L287" s="2"/>
    </row>
    <row r="288" spans="5:12" ht="12.75">
      <c r="E288"/>
      <c r="G288"/>
      <c r="H288"/>
      <c r="I288"/>
      <c r="J288"/>
      <c r="K288"/>
      <c r="L288" s="2"/>
    </row>
    <row r="289" spans="5:12" ht="12.75">
      <c r="E289"/>
      <c r="G289"/>
      <c r="H289"/>
      <c r="I289"/>
      <c r="J289"/>
      <c r="K289"/>
      <c r="L289" s="2"/>
    </row>
    <row r="290" spans="5:12" ht="12.75">
      <c r="E290"/>
      <c r="G290"/>
      <c r="H290"/>
      <c r="I290"/>
      <c r="J290"/>
      <c r="K290"/>
      <c r="L290" s="2"/>
    </row>
    <row r="291" spans="5:12" ht="12.75">
      <c r="E291"/>
      <c r="G291"/>
      <c r="H291"/>
      <c r="I291"/>
      <c r="J291"/>
      <c r="K291"/>
      <c r="L291" s="2"/>
    </row>
    <row r="292" spans="5:12" ht="12.75">
      <c r="E292"/>
      <c r="G292"/>
      <c r="H292"/>
      <c r="I292"/>
      <c r="J292"/>
      <c r="K292"/>
      <c r="L292" s="2"/>
    </row>
    <row r="293" spans="5:12" ht="12.75">
      <c r="E293"/>
      <c r="G293"/>
      <c r="H293"/>
      <c r="I293"/>
      <c r="J293"/>
      <c r="K293"/>
      <c r="L293" s="2"/>
    </row>
    <row r="294" spans="5:12" ht="12.75">
      <c r="E294"/>
      <c r="G294"/>
      <c r="H294"/>
      <c r="I294"/>
      <c r="J294"/>
      <c r="K294"/>
      <c r="L294" s="2"/>
    </row>
    <row r="295" spans="5:12" ht="12.75">
      <c r="E295"/>
      <c r="G295"/>
      <c r="H295"/>
      <c r="I295"/>
      <c r="J295"/>
      <c r="K295"/>
      <c r="L295" s="2"/>
    </row>
    <row r="296" spans="5:12" ht="12.75">
      <c r="E296"/>
      <c r="G296"/>
      <c r="H296"/>
      <c r="I296"/>
      <c r="J296"/>
      <c r="K296"/>
      <c r="L296" s="2"/>
    </row>
    <row r="297" spans="5:12" ht="12.75">
      <c r="E297"/>
      <c r="G297"/>
      <c r="H297"/>
      <c r="I297"/>
      <c r="J297"/>
      <c r="K297"/>
      <c r="L297" s="2"/>
    </row>
    <row r="298" spans="5:12" ht="12.75">
      <c r="E298"/>
      <c r="G298"/>
      <c r="H298"/>
      <c r="I298"/>
      <c r="J298"/>
      <c r="K298"/>
      <c r="L298" s="2"/>
    </row>
    <row r="299" spans="5:12" ht="12.75">
      <c r="E299"/>
      <c r="G299"/>
      <c r="H299"/>
      <c r="I299"/>
      <c r="J299"/>
      <c r="K299"/>
      <c r="L299" s="2"/>
    </row>
    <row r="300" spans="5:12" ht="12.75">
      <c r="E300"/>
      <c r="G300"/>
      <c r="H300"/>
      <c r="I300"/>
      <c r="J300"/>
      <c r="K300"/>
      <c r="L300" s="2"/>
    </row>
    <row r="301" spans="5:12" ht="12.75">
      <c r="E301"/>
      <c r="G301"/>
      <c r="H301"/>
      <c r="I301"/>
      <c r="J301"/>
      <c r="K301"/>
      <c r="L301" s="2"/>
    </row>
    <row r="302" spans="5:12" ht="12.75">
      <c r="E302"/>
      <c r="G302"/>
      <c r="H302"/>
      <c r="I302"/>
      <c r="J302"/>
      <c r="K302"/>
      <c r="L302" s="2"/>
    </row>
    <row r="303" spans="5:12" ht="12.75">
      <c r="E303"/>
      <c r="G303"/>
      <c r="H303"/>
      <c r="I303"/>
      <c r="J303"/>
      <c r="K303"/>
      <c r="L303" s="2"/>
    </row>
    <row r="304" spans="5:12" ht="12.75">
      <c r="E304"/>
      <c r="G304"/>
      <c r="H304"/>
      <c r="I304"/>
      <c r="J304"/>
      <c r="K304"/>
      <c r="L304" s="2"/>
    </row>
    <row r="305" spans="5:12" ht="12.75">
      <c r="E305"/>
      <c r="G305"/>
      <c r="H305"/>
      <c r="I305"/>
      <c r="J305"/>
      <c r="K305"/>
      <c r="L305" s="2"/>
    </row>
    <row r="306" spans="5:12" ht="12.75">
      <c r="E306"/>
      <c r="G306"/>
      <c r="H306"/>
      <c r="I306"/>
      <c r="J306"/>
      <c r="K306"/>
      <c r="L306" s="2"/>
    </row>
    <row r="307" spans="5:12" ht="12.75">
      <c r="E307"/>
      <c r="G307"/>
      <c r="H307"/>
      <c r="I307"/>
      <c r="J307"/>
      <c r="K307"/>
      <c r="L307" s="2"/>
    </row>
    <row r="308" spans="5:12" ht="12.75">
      <c r="E308"/>
      <c r="G308"/>
      <c r="H308"/>
      <c r="I308"/>
      <c r="J308"/>
      <c r="K308"/>
      <c r="L308" s="2"/>
    </row>
  </sheetData>
  <sheetProtection password="CC0F" sheet="1" objects="1" scenarios="1"/>
  <mergeCells count="3">
    <mergeCell ref="A1:J1"/>
    <mergeCell ref="C3:D3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2013-08-09T06:51:38Z</cp:lastPrinted>
  <dcterms:created xsi:type="dcterms:W3CDTF">2009-04-21T08:02:52Z</dcterms:created>
  <dcterms:modified xsi:type="dcterms:W3CDTF">2014-01-21T11:08:12Z</dcterms:modified>
  <cp:category/>
  <cp:version/>
  <cp:contentType/>
  <cp:contentStatus/>
</cp:coreProperties>
</file>